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MILIA\Desktop\"/>
    </mc:Choice>
  </mc:AlternateContent>
  <bookViews>
    <workbookView xWindow="0" yWindow="0" windowWidth="23040" windowHeight="7935" tabRatio="795" activeTab="4"/>
  </bookViews>
  <sheets>
    <sheet name="Elenco P.O." sheetId="1" r:id="rId1"/>
    <sheet name="Elenco P.I. TRASVERSALE" sheetId="39" r:id="rId2"/>
    <sheet name="PI AREA FINANZIARIA" sheetId="44" r:id="rId3"/>
    <sheet name="PI AREA AMMINISTRATIVA" sheetId="43" r:id="rId4"/>
    <sheet name="PI AREA TECNICA" sheetId="42" r:id="rId5"/>
    <sheet name="AREA TRIB E DEMOGRAFICA" sheetId="45" state="hidden" r:id="rId6"/>
    <sheet name="8" sheetId="19" state="hidden" r:id="rId7"/>
    <sheet name="ELENCO LAVORI TECNICO" sheetId="48" state="hidden" r:id="rId8"/>
    <sheet name="PI AREA SERVIZI ALLA PERSONA" sheetId="41" r:id="rId9"/>
    <sheet name="9vuota" sheetId="20" state="hidden" r:id="rId10"/>
    <sheet name="10vuota" sheetId="21" state="hidden" r:id="rId11"/>
    <sheet name="Resp. 1" sheetId="28" state="hidden" r:id="rId12"/>
    <sheet name="segretario comunale" sheetId="46" r:id="rId13"/>
    <sheet name="comportamneti" sheetId="47" r:id="rId14"/>
    <sheet name="Dip. " sheetId="22" state="hidden" r:id="rId15"/>
    <sheet name="Dip. 2" sheetId="23" state="hidden" r:id="rId16"/>
    <sheet name="Dip.3" sheetId="24" state="hidden" r:id="rId17"/>
    <sheet name="Dip. 4" sheetId="25" state="hidden" r:id="rId18"/>
    <sheet name="Dip. 5" sheetId="26" state="hidden" r:id="rId19"/>
    <sheet name="Dip. 6" sheetId="34" state="hidden" r:id="rId20"/>
    <sheet name="Dip. 7" sheetId="35" state="hidden" r:id="rId21"/>
    <sheet name="Dip. 8" sheetId="36" state="hidden" r:id="rId22"/>
    <sheet name="Dip. 9" sheetId="37" state="hidden" r:id="rId23"/>
    <sheet name="Dip.10" sheetId="38" state="hidden" r:id="rId24"/>
    <sheet name="Report" sheetId="12" state="hidden" r:id="rId25"/>
    <sheet name="Grafici" sheetId="30" state="hidden" r:id="rId26"/>
    <sheet name="Foglio1" sheetId="40" state="hidden" r:id="rId27"/>
  </sheets>
  <externalReferences>
    <externalReference r:id="rId28"/>
    <externalReference r:id="rId29"/>
  </externalReferences>
  <definedNames>
    <definedName name="_xlnm._FilterDatabase" localSheetId="0" hidden="1">'Elenco P.O.'!$R$1:$X$368</definedName>
    <definedName name="_xlnm.Print_Area" localSheetId="10">'10vuota'!$A$2:$AI$108</definedName>
    <definedName name="_xlnm.Print_Area" localSheetId="6">'8'!$A$2:$AI$108</definedName>
    <definedName name="_xlnm.Print_Area" localSheetId="9">'9vuota'!$A$2:$AI$108</definedName>
    <definedName name="_xlnm.Print_Area" localSheetId="13">comportamneti!$A$1:$W$41</definedName>
    <definedName name="_xlnm.Print_Area" localSheetId="0">'Elenco P.O.'!$A$1:$Z$41</definedName>
    <definedName name="_xlnm.Print_Area" localSheetId="3">'PI AREA AMMINISTRATIVA'!$A$1:$AA$41</definedName>
    <definedName name="_xlnm.Print_Area" localSheetId="4">'PI AREA TECNICA'!$A$1:$X$41</definedName>
    <definedName name="_xlnm.Print_Area" localSheetId="12">'segretario comunale'!$A$1:$AB$41</definedName>
    <definedName name="Comportamenti">[1]Comportamenti!$A$2:$A$10</definedName>
    <definedName name="Valore">[1]Comportamenti!$B$2:$B$10</definedName>
  </definedNames>
  <calcPr calcId="162913"/>
</workbook>
</file>

<file path=xl/calcChain.xml><?xml version="1.0" encoding="utf-8"?>
<calcChain xmlns="http://schemas.openxmlformats.org/spreadsheetml/2006/main">
  <c r="B2" i="1" l="1"/>
  <c r="T35" i="47"/>
  <c r="Q35" i="47"/>
  <c r="J35" i="47"/>
  <c r="T34" i="47"/>
  <c r="Q34" i="47"/>
  <c r="J34" i="47"/>
  <c r="S34" i="47"/>
  <c r="T33" i="47"/>
  <c r="Q33" i="47"/>
  <c r="J33" i="47"/>
  <c r="T32" i="47"/>
  <c r="Q32" i="47"/>
  <c r="J32" i="47"/>
  <c r="T31" i="47"/>
  <c r="Q31" i="47"/>
  <c r="J31" i="47"/>
  <c r="T30" i="47"/>
  <c r="Q30" i="47"/>
  <c r="J30" i="47"/>
  <c r="T29" i="47"/>
  <c r="Q29" i="47"/>
  <c r="J29" i="47"/>
  <c r="T28" i="47"/>
  <c r="Q28" i="47"/>
  <c r="J28" i="47"/>
  <c r="T27" i="47"/>
  <c r="Q27" i="47"/>
  <c r="J27" i="47"/>
  <c r="T26" i="47"/>
  <c r="Q26" i="47"/>
  <c r="J26" i="47"/>
  <c r="T25" i="47"/>
  <c r="Q25" i="47"/>
  <c r="J25" i="47"/>
  <c r="T24" i="47"/>
  <c r="Q24" i="47"/>
  <c r="J24" i="47"/>
  <c r="T23" i="47"/>
  <c r="Q23" i="47"/>
  <c r="J23" i="47"/>
  <c r="T22" i="47"/>
  <c r="Q22" i="47"/>
  <c r="J22" i="47"/>
  <c r="T21" i="47"/>
  <c r="Q21" i="47"/>
  <c r="J21" i="47"/>
  <c r="T20" i="47"/>
  <c r="Q20" i="47"/>
  <c r="J20" i="47"/>
  <c r="T19" i="47"/>
  <c r="Q19" i="47"/>
  <c r="J19" i="47"/>
  <c r="S19" i="47"/>
  <c r="T18" i="47"/>
  <c r="Q18" i="47"/>
  <c r="J18" i="47"/>
  <c r="T17" i="47"/>
  <c r="Q17" i="47"/>
  <c r="J17" i="47"/>
  <c r="T16" i="47"/>
  <c r="Q16" i="47"/>
  <c r="J16" i="47"/>
  <c r="T15" i="47"/>
  <c r="Y15" i="47"/>
  <c r="Q15" i="47"/>
  <c r="J15" i="47"/>
  <c r="V14" i="47"/>
  <c r="T14" i="47"/>
  <c r="Y14" i="47"/>
  <c r="Q14" i="47"/>
  <c r="J14" i="47"/>
  <c r="T13" i="47"/>
  <c r="Y13" i="47"/>
  <c r="Q13" i="47"/>
  <c r="J13" i="47"/>
  <c r="T12" i="47"/>
  <c r="Y12" i="47"/>
  <c r="Q12" i="47"/>
  <c r="J12" i="47"/>
  <c r="T11" i="47"/>
  <c r="Y11" i="47"/>
  <c r="Q11" i="47"/>
  <c r="Q36" i="47"/>
  <c r="J11" i="47"/>
  <c r="T35" i="46"/>
  <c r="Z35" i="46"/>
  <c r="Q35" i="46"/>
  <c r="J35" i="46"/>
  <c r="T34" i="46"/>
  <c r="Z34" i="46"/>
  <c r="Q34" i="46"/>
  <c r="J34" i="46"/>
  <c r="T33" i="46"/>
  <c r="Z33" i="46"/>
  <c r="Q33" i="46"/>
  <c r="J33" i="46"/>
  <c r="T32" i="46"/>
  <c r="Z32" i="46"/>
  <c r="Q32" i="46"/>
  <c r="J32" i="46"/>
  <c r="T31" i="46"/>
  <c r="Z31" i="46"/>
  <c r="Q31" i="46"/>
  <c r="J31" i="46"/>
  <c r="T30" i="46"/>
  <c r="Z30" i="46"/>
  <c r="Q30" i="46"/>
  <c r="J30" i="46"/>
  <c r="T29" i="46"/>
  <c r="Z29" i="46"/>
  <c r="Q29" i="46"/>
  <c r="J29" i="46"/>
  <c r="T28" i="46"/>
  <c r="Z28" i="46"/>
  <c r="Q28" i="46"/>
  <c r="J28" i="46"/>
  <c r="T27" i="46"/>
  <c r="Z27" i="46"/>
  <c r="Q27" i="46"/>
  <c r="J27" i="46"/>
  <c r="T26" i="46"/>
  <c r="Z26" i="46"/>
  <c r="Q26" i="46"/>
  <c r="J26" i="46"/>
  <c r="T25" i="46"/>
  <c r="Z25" i="46"/>
  <c r="Q25" i="46"/>
  <c r="J25" i="46"/>
  <c r="T24" i="46"/>
  <c r="Z24" i="46"/>
  <c r="Q24" i="46"/>
  <c r="J24" i="46"/>
  <c r="T23" i="46"/>
  <c r="Z23" i="46"/>
  <c r="Q23" i="46"/>
  <c r="J23" i="46"/>
  <c r="T22" i="46"/>
  <c r="Z22" i="46"/>
  <c r="Q22" i="46"/>
  <c r="J22" i="46"/>
  <c r="T21" i="46"/>
  <c r="Z21" i="46"/>
  <c r="Q21" i="46"/>
  <c r="J21" i="46"/>
  <c r="T20" i="46"/>
  <c r="Z20" i="46"/>
  <c r="Q20" i="46"/>
  <c r="J20" i="46"/>
  <c r="T19" i="46"/>
  <c r="Z19" i="46"/>
  <c r="Q19" i="46"/>
  <c r="J19" i="46"/>
  <c r="T18" i="46"/>
  <c r="Z18" i="46"/>
  <c r="Q18" i="46"/>
  <c r="J18" i="46"/>
  <c r="T17" i="46"/>
  <c r="Z17" i="46"/>
  <c r="Q17" i="46"/>
  <c r="J17" i="46"/>
  <c r="T16" i="46"/>
  <c r="Y16" i="46"/>
  <c r="Q16" i="46"/>
  <c r="J16" i="46"/>
  <c r="T15" i="46"/>
  <c r="Y15" i="46"/>
  <c r="Q15" i="46"/>
  <c r="J15" i="46"/>
  <c r="T14" i="46"/>
  <c r="Y14" i="46"/>
  <c r="Q14" i="46"/>
  <c r="J14" i="46"/>
  <c r="T13" i="46"/>
  <c r="Y13" i="46"/>
  <c r="Q13" i="46"/>
  <c r="J13" i="46"/>
  <c r="T12" i="46"/>
  <c r="Y12" i="46"/>
  <c r="Q12" i="46"/>
  <c r="J12" i="46"/>
  <c r="T11" i="46"/>
  <c r="Y11" i="46"/>
  <c r="Q11" i="46"/>
  <c r="J11" i="46"/>
  <c r="V12" i="47"/>
  <c r="S17" i="47"/>
  <c r="J36" i="46"/>
  <c r="R13" i="46"/>
  <c r="R15" i="46"/>
  <c r="R17" i="46"/>
  <c r="S19" i="46"/>
  <c r="S21" i="46"/>
  <c r="S23" i="46"/>
  <c r="S25" i="46"/>
  <c r="S27" i="46"/>
  <c r="S29" i="46"/>
  <c r="S31" i="46"/>
  <c r="S33" i="46"/>
  <c r="S35" i="46"/>
  <c r="Q36" i="46"/>
  <c r="R12" i="46"/>
  <c r="R14" i="46"/>
  <c r="R16" i="46"/>
  <c r="S18" i="46"/>
  <c r="S20" i="46"/>
  <c r="S22" i="46"/>
  <c r="S24" i="46"/>
  <c r="S26" i="46"/>
  <c r="S28" i="46"/>
  <c r="S30" i="46"/>
  <c r="S32" i="46"/>
  <c r="S34" i="46"/>
  <c r="X11" i="46"/>
  <c r="X12" i="46"/>
  <c r="V11" i="46"/>
  <c r="Z11" i="46"/>
  <c r="S12" i="46"/>
  <c r="V12" i="46"/>
  <c r="Z12" i="46"/>
  <c r="S13" i="46"/>
  <c r="V13" i="46"/>
  <c r="Z13" i="46"/>
  <c r="S14" i="46"/>
  <c r="V14" i="46"/>
  <c r="Z14" i="46"/>
  <c r="S15" i="46"/>
  <c r="V15" i="46"/>
  <c r="Z15" i="46"/>
  <c r="S16" i="46"/>
  <c r="V16" i="46"/>
  <c r="Z16" i="46"/>
  <c r="S17" i="46"/>
  <c r="V17" i="46"/>
  <c r="V11" i="47"/>
  <c r="Z12" i="47"/>
  <c r="V13" i="47"/>
  <c r="Z14" i="47"/>
  <c r="S15" i="47"/>
  <c r="V15" i="47"/>
  <c r="X13" i="46"/>
  <c r="X14" i="46"/>
  <c r="X15" i="46"/>
  <c r="X16" i="46"/>
  <c r="Z11" i="47"/>
  <c r="Z13" i="47"/>
  <c r="Z15" i="47"/>
  <c r="J36" i="47"/>
  <c r="S14" i="47"/>
  <c r="S13" i="47"/>
  <c r="S12" i="47"/>
  <c r="S21" i="47"/>
  <c r="S23" i="47"/>
  <c r="S25" i="47"/>
  <c r="S27" i="47"/>
  <c r="S29" i="47"/>
  <c r="S31" i="47"/>
  <c r="S33" i="47"/>
  <c r="X11" i="47"/>
  <c r="R12" i="47"/>
  <c r="X12" i="47"/>
  <c r="R13" i="47"/>
  <c r="X13" i="47"/>
  <c r="R14" i="47"/>
  <c r="X14" i="47"/>
  <c r="R15" i="47"/>
  <c r="X15" i="47"/>
  <c r="S18" i="47"/>
  <c r="S20" i="47"/>
  <c r="S22" i="47"/>
  <c r="S24" i="47"/>
  <c r="S26" i="47"/>
  <c r="S28" i="47"/>
  <c r="S30" i="47"/>
  <c r="S32" i="47"/>
  <c r="S35" i="47"/>
  <c r="S11" i="47"/>
  <c r="Z16" i="47"/>
  <c r="X16" i="47"/>
  <c r="V16" i="47"/>
  <c r="Y16" i="47"/>
  <c r="Z17" i="47"/>
  <c r="X17" i="47"/>
  <c r="V17" i="47"/>
  <c r="Y17" i="47"/>
  <c r="Z18" i="47"/>
  <c r="X18" i="47"/>
  <c r="V18" i="47"/>
  <c r="Y18" i="47"/>
  <c r="Z19" i="47"/>
  <c r="X19" i="47"/>
  <c r="V19" i="47"/>
  <c r="Y19" i="47"/>
  <c r="Z20" i="47"/>
  <c r="X20" i="47"/>
  <c r="V20" i="47"/>
  <c r="Y20" i="47"/>
  <c r="Z21" i="47"/>
  <c r="X21" i="47"/>
  <c r="V21" i="47"/>
  <c r="Y21" i="47"/>
  <c r="Z22" i="47"/>
  <c r="X22" i="47"/>
  <c r="V22" i="47"/>
  <c r="Y22" i="47"/>
  <c r="Z23" i="47"/>
  <c r="X23" i="47"/>
  <c r="V23" i="47"/>
  <c r="Y23" i="47"/>
  <c r="Z24" i="47"/>
  <c r="X24" i="47"/>
  <c r="V24" i="47"/>
  <c r="Y24" i="47"/>
  <c r="Z25" i="47"/>
  <c r="X25" i="47"/>
  <c r="V25" i="47"/>
  <c r="Y25" i="47"/>
  <c r="Z26" i="47"/>
  <c r="X26" i="47"/>
  <c r="V26" i="47"/>
  <c r="Y26" i="47"/>
  <c r="Z27" i="47"/>
  <c r="X27" i="47"/>
  <c r="V27" i="47"/>
  <c r="Y27" i="47"/>
  <c r="Z28" i="47"/>
  <c r="X28" i="47"/>
  <c r="V28" i="47"/>
  <c r="Y28" i="47"/>
  <c r="Z29" i="47"/>
  <c r="X29" i="47"/>
  <c r="V29" i="47"/>
  <c r="Y29" i="47"/>
  <c r="Z30" i="47"/>
  <c r="X30" i="47"/>
  <c r="V30" i="47"/>
  <c r="Y30" i="47"/>
  <c r="Z31" i="47"/>
  <c r="X31" i="47"/>
  <c r="V31" i="47"/>
  <c r="Y31" i="47"/>
  <c r="Z32" i="47"/>
  <c r="X32" i="47"/>
  <c r="V32" i="47"/>
  <c r="Y32" i="47"/>
  <c r="Z33" i="47"/>
  <c r="X33" i="47"/>
  <c r="V33" i="47"/>
  <c r="Y33" i="47"/>
  <c r="Z34" i="47"/>
  <c r="X34" i="47"/>
  <c r="V34" i="47"/>
  <c r="Y34" i="47"/>
  <c r="Z35" i="47"/>
  <c r="X35" i="47"/>
  <c r="V35" i="47"/>
  <c r="Y35" i="47"/>
  <c r="R11" i="47"/>
  <c r="R36" i="47"/>
  <c r="W11" i="47"/>
  <c r="W12" i="47"/>
  <c r="W13" i="47"/>
  <c r="W14" i="47"/>
  <c r="W15" i="47"/>
  <c r="S16" i="47"/>
  <c r="R16" i="47"/>
  <c r="W16" i="47"/>
  <c r="R17" i="47"/>
  <c r="W17" i="47"/>
  <c r="R18" i="47"/>
  <c r="W18" i="47"/>
  <c r="R19" i="47"/>
  <c r="W19" i="47"/>
  <c r="R20" i="47"/>
  <c r="W20" i="47"/>
  <c r="R21" i="47"/>
  <c r="W21" i="47"/>
  <c r="R22" i="47"/>
  <c r="W22" i="47"/>
  <c r="R23" i="47"/>
  <c r="W23" i="47"/>
  <c r="R24" i="47"/>
  <c r="W24" i="47"/>
  <c r="R25" i="47"/>
  <c r="W25" i="47"/>
  <c r="R26" i="47"/>
  <c r="W26" i="47"/>
  <c r="R27" i="47"/>
  <c r="W27" i="47"/>
  <c r="R28" i="47"/>
  <c r="W28" i="47"/>
  <c r="R29" i="47"/>
  <c r="W29" i="47"/>
  <c r="R30" i="47"/>
  <c r="W30" i="47"/>
  <c r="R31" i="47"/>
  <c r="W31" i="47"/>
  <c r="R32" i="47"/>
  <c r="W32" i="47"/>
  <c r="R33" i="47"/>
  <c r="W33" i="47"/>
  <c r="R34" i="47"/>
  <c r="W34" i="47"/>
  <c r="R35" i="47"/>
  <c r="W35" i="47"/>
  <c r="S11" i="46"/>
  <c r="R11" i="46"/>
  <c r="W11" i="46"/>
  <c r="W12" i="46"/>
  <c r="W13" i="46"/>
  <c r="W14" i="46"/>
  <c r="W15" i="46"/>
  <c r="W16" i="46"/>
  <c r="W17" i="46"/>
  <c r="Y17" i="46"/>
  <c r="R18" i="46"/>
  <c r="W18" i="46"/>
  <c r="Y18" i="46"/>
  <c r="R19" i="46"/>
  <c r="W19" i="46"/>
  <c r="Y19" i="46"/>
  <c r="R20" i="46"/>
  <c r="W20" i="46"/>
  <c r="Y20" i="46"/>
  <c r="R21" i="46"/>
  <c r="W21" i="46"/>
  <c r="Y21" i="46"/>
  <c r="R22" i="46"/>
  <c r="W22" i="46"/>
  <c r="Y22" i="46"/>
  <c r="R23" i="46"/>
  <c r="W23" i="46"/>
  <c r="Y23" i="46"/>
  <c r="R24" i="46"/>
  <c r="W24" i="46"/>
  <c r="Y24" i="46"/>
  <c r="R25" i="46"/>
  <c r="W25" i="46"/>
  <c r="Y25" i="46"/>
  <c r="R26" i="46"/>
  <c r="W26" i="46"/>
  <c r="Y26" i="46"/>
  <c r="R27" i="46"/>
  <c r="W27" i="46"/>
  <c r="Y27" i="46"/>
  <c r="R28" i="46"/>
  <c r="W28" i="46"/>
  <c r="Y28" i="46"/>
  <c r="R29" i="46"/>
  <c r="W29" i="46"/>
  <c r="Y29" i="46"/>
  <c r="R30" i="46"/>
  <c r="W30" i="46"/>
  <c r="Y30" i="46"/>
  <c r="R31" i="46"/>
  <c r="W31" i="46"/>
  <c r="Y31" i="46"/>
  <c r="R32" i="46"/>
  <c r="W32" i="46"/>
  <c r="Y32" i="46"/>
  <c r="R33" i="46"/>
  <c r="W33" i="46"/>
  <c r="Y33" i="46"/>
  <c r="R34" i="46"/>
  <c r="W34" i="46"/>
  <c r="Y34" i="46"/>
  <c r="R35" i="46"/>
  <c r="W35" i="46"/>
  <c r="Y35" i="46"/>
  <c r="X17" i="46"/>
  <c r="V18" i="46"/>
  <c r="X18" i="46"/>
  <c r="V19" i="46"/>
  <c r="X19" i="46"/>
  <c r="V20" i="46"/>
  <c r="X20" i="46"/>
  <c r="V21" i="46"/>
  <c r="X21" i="46"/>
  <c r="V22" i="46"/>
  <c r="X22" i="46"/>
  <c r="V23" i="46"/>
  <c r="X23" i="46"/>
  <c r="V24" i="46"/>
  <c r="X24" i="46"/>
  <c r="V25" i="46"/>
  <c r="X25" i="46"/>
  <c r="V26" i="46"/>
  <c r="X26" i="46"/>
  <c r="V27" i="46"/>
  <c r="X27" i="46"/>
  <c r="V28" i="46"/>
  <c r="X28" i="46"/>
  <c r="V29" i="46"/>
  <c r="X29" i="46"/>
  <c r="V30" i="46"/>
  <c r="X30" i="46"/>
  <c r="V31" i="46"/>
  <c r="X31" i="46"/>
  <c r="V32" i="46"/>
  <c r="X32" i="46"/>
  <c r="V33" i="46"/>
  <c r="X33" i="46"/>
  <c r="V34" i="46"/>
  <c r="X34" i="46"/>
  <c r="V35" i="46"/>
  <c r="X35" i="46"/>
  <c r="Z37" i="46"/>
  <c r="R36" i="46"/>
  <c r="S36" i="46"/>
  <c r="X37" i="46"/>
  <c r="Y37" i="46"/>
  <c r="S36" i="47"/>
  <c r="Y37" i="47"/>
  <c r="X37" i="47"/>
  <c r="Z37" i="47"/>
  <c r="W37" i="47"/>
  <c r="AA37" i="47"/>
  <c r="X39" i="47"/>
  <c r="W37" i="46"/>
  <c r="AA37" i="46"/>
  <c r="X39" i="46"/>
  <c r="T35" i="45"/>
  <c r="Q35" i="45"/>
  <c r="J35" i="45"/>
  <c r="T34" i="45"/>
  <c r="Q34" i="45"/>
  <c r="J34" i="45"/>
  <c r="T33" i="45"/>
  <c r="Q33" i="45"/>
  <c r="J33" i="45"/>
  <c r="T32" i="45"/>
  <c r="Q32" i="45"/>
  <c r="J32" i="45"/>
  <c r="S32" i="45"/>
  <c r="T31" i="45"/>
  <c r="Q31" i="45"/>
  <c r="J31" i="45"/>
  <c r="T30" i="45"/>
  <c r="Q30" i="45"/>
  <c r="J30" i="45"/>
  <c r="T29" i="45"/>
  <c r="Q29" i="45"/>
  <c r="J29" i="45"/>
  <c r="T28" i="45"/>
  <c r="Q28" i="45"/>
  <c r="J28" i="45"/>
  <c r="S28" i="45"/>
  <c r="T27" i="45"/>
  <c r="Q27" i="45"/>
  <c r="J27" i="45"/>
  <c r="T26" i="45"/>
  <c r="Q26" i="45"/>
  <c r="J26" i="45"/>
  <c r="T25" i="45"/>
  <c r="Q25" i="45"/>
  <c r="J25" i="45"/>
  <c r="T24" i="45"/>
  <c r="Q24" i="45"/>
  <c r="J24" i="45"/>
  <c r="S24" i="45"/>
  <c r="T23" i="45"/>
  <c r="Q23" i="45"/>
  <c r="J23" i="45"/>
  <c r="T22" i="45"/>
  <c r="Q22" i="45"/>
  <c r="J22" i="45"/>
  <c r="T21" i="45"/>
  <c r="Q21" i="45"/>
  <c r="J21" i="45"/>
  <c r="T20" i="45"/>
  <c r="Q20" i="45"/>
  <c r="J20" i="45"/>
  <c r="S20" i="45"/>
  <c r="T19" i="45"/>
  <c r="Q19" i="45"/>
  <c r="J19" i="45"/>
  <c r="T18" i="45"/>
  <c r="Q18" i="45"/>
  <c r="J18" i="45"/>
  <c r="T17" i="45"/>
  <c r="Q17" i="45"/>
  <c r="J17" i="45"/>
  <c r="T16" i="45"/>
  <c r="Q16" i="45"/>
  <c r="J16" i="45"/>
  <c r="T15" i="45"/>
  <c r="Y15" i="45"/>
  <c r="Q15" i="45"/>
  <c r="J15" i="45"/>
  <c r="T14" i="45"/>
  <c r="Y14" i="45"/>
  <c r="Q14" i="45"/>
  <c r="J14" i="45"/>
  <c r="T13" i="45"/>
  <c r="Y13" i="45"/>
  <c r="Q13" i="45"/>
  <c r="J13" i="45"/>
  <c r="T12" i="45"/>
  <c r="Y12" i="45"/>
  <c r="Q12" i="45"/>
  <c r="J12" i="45"/>
  <c r="R12" i="45"/>
  <c r="T11" i="45"/>
  <c r="Y11" i="45"/>
  <c r="Q11" i="45"/>
  <c r="J11" i="45"/>
  <c r="T35" i="44"/>
  <c r="Z35" i="44"/>
  <c r="Q35" i="44"/>
  <c r="J35" i="44"/>
  <c r="T34" i="44"/>
  <c r="Z34" i="44"/>
  <c r="Q34" i="44"/>
  <c r="J34" i="44"/>
  <c r="T33" i="44"/>
  <c r="Z33" i="44"/>
  <c r="Q33" i="44"/>
  <c r="J33" i="44"/>
  <c r="T32" i="44"/>
  <c r="Z32" i="44"/>
  <c r="Q32" i="44"/>
  <c r="J32" i="44"/>
  <c r="T31" i="44"/>
  <c r="Z31" i="44"/>
  <c r="Q31" i="44"/>
  <c r="J31" i="44"/>
  <c r="T30" i="44"/>
  <c r="Z30" i="44"/>
  <c r="Q30" i="44"/>
  <c r="J30" i="44"/>
  <c r="T29" i="44"/>
  <c r="Z29" i="44"/>
  <c r="Q29" i="44"/>
  <c r="J29" i="44"/>
  <c r="T28" i="44"/>
  <c r="Z28" i="44"/>
  <c r="Q28" i="44"/>
  <c r="J28" i="44"/>
  <c r="T27" i="44"/>
  <c r="Z27" i="44"/>
  <c r="Q27" i="44"/>
  <c r="J27" i="44"/>
  <c r="T26" i="44"/>
  <c r="Z26" i="44"/>
  <c r="Q26" i="44"/>
  <c r="J26" i="44"/>
  <c r="T25" i="44"/>
  <c r="Z25" i="44"/>
  <c r="Q25" i="44"/>
  <c r="J25" i="44"/>
  <c r="T24" i="44"/>
  <c r="Z24" i="44"/>
  <c r="Q24" i="44"/>
  <c r="J24" i="44"/>
  <c r="T23" i="44"/>
  <c r="Z23" i="44"/>
  <c r="Q23" i="44"/>
  <c r="J23" i="44"/>
  <c r="T22" i="44"/>
  <c r="Z22" i="44"/>
  <c r="Q22" i="44"/>
  <c r="J22" i="44"/>
  <c r="T21" i="44"/>
  <c r="Z21" i="44"/>
  <c r="Q21" i="44"/>
  <c r="J21" i="44"/>
  <c r="T20" i="44"/>
  <c r="Z20" i="44"/>
  <c r="Q20" i="44"/>
  <c r="J20" i="44"/>
  <c r="T19" i="44"/>
  <c r="Y19" i="44"/>
  <c r="Q19" i="44"/>
  <c r="J19" i="44"/>
  <c r="T18" i="44"/>
  <c r="Y18" i="44"/>
  <c r="Q18" i="44"/>
  <c r="J18" i="44"/>
  <c r="T17" i="44"/>
  <c r="Y17" i="44"/>
  <c r="Q17" i="44"/>
  <c r="J17" i="44"/>
  <c r="T16" i="44"/>
  <c r="Y16" i="44"/>
  <c r="Q16" i="44"/>
  <c r="J16" i="44"/>
  <c r="T15" i="44"/>
  <c r="Y15" i="44"/>
  <c r="Q15" i="44"/>
  <c r="J15" i="44"/>
  <c r="T14" i="44"/>
  <c r="Y14" i="44"/>
  <c r="Q14" i="44"/>
  <c r="J14" i="44"/>
  <c r="T13" i="44"/>
  <c r="Y13" i="44"/>
  <c r="Q13" i="44"/>
  <c r="J13" i="44"/>
  <c r="T12" i="44"/>
  <c r="Y12" i="44"/>
  <c r="Q12" i="44"/>
  <c r="J12" i="44"/>
  <c r="T11" i="44"/>
  <c r="Y11" i="44"/>
  <c r="Q11" i="44"/>
  <c r="J11" i="44"/>
  <c r="T35" i="43"/>
  <c r="Q35" i="43"/>
  <c r="J35" i="43"/>
  <c r="T34" i="43"/>
  <c r="Q34" i="43"/>
  <c r="J34" i="43"/>
  <c r="T33" i="43"/>
  <c r="Q33" i="43"/>
  <c r="J33" i="43"/>
  <c r="T32" i="43"/>
  <c r="Q32" i="43"/>
  <c r="J32" i="43"/>
  <c r="T31" i="43"/>
  <c r="Q31" i="43"/>
  <c r="J31" i="43"/>
  <c r="T30" i="43"/>
  <c r="Q30" i="43"/>
  <c r="J30" i="43"/>
  <c r="T29" i="43"/>
  <c r="Q29" i="43"/>
  <c r="J29" i="43"/>
  <c r="T28" i="43"/>
  <c r="Q28" i="43"/>
  <c r="J28" i="43"/>
  <c r="T27" i="43"/>
  <c r="Q27" i="43"/>
  <c r="J27" i="43"/>
  <c r="T26" i="43"/>
  <c r="Q26" i="43"/>
  <c r="J26" i="43"/>
  <c r="T25" i="43"/>
  <c r="Q25" i="43"/>
  <c r="J25" i="43"/>
  <c r="T24" i="43"/>
  <c r="Q24" i="43"/>
  <c r="J24" i="43"/>
  <c r="T23" i="43"/>
  <c r="Q23" i="43"/>
  <c r="J23" i="43"/>
  <c r="T22" i="43"/>
  <c r="Q22" i="43"/>
  <c r="J22" i="43"/>
  <c r="T21" i="43"/>
  <c r="Q21" i="43"/>
  <c r="J21" i="43"/>
  <c r="T20" i="43"/>
  <c r="Q20" i="43"/>
  <c r="J20" i="43"/>
  <c r="T19" i="43"/>
  <c r="Q19" i="43"/>
  <c r="J19" i="43"/>
  <c r="T18" i="43"/>
  <c r="Q18" i="43"/>
  <c r="J18" i="43"/>
  <c r="T17" i="43"/>
  <c r="Q17" i="43"/>
  <c r="J17" i="43"/>
  <c r="T16" i="43"/>
  <c r="Q16" i="43"/>
  <c r="J16" i="43"/>
  <c r="T15" i="43"/>
  <c r="Y15" i="43"/>
  <c r="Q15" i="43"/>
  <c r="J15" i="43"/>
  <c r="T14" i="43"/>
  <c r="Y14" i="43"/>
  <c r="Q14" i="43"/>
  <c r="J14" i="43"/>
  <c r="T13" i="43"/>
  <c r="Y13" i="43"/>
  <c r="Q13" i="43"/>
  <c r="J13" i="43"/>
  <c r="T12" i="43"/>
  <c r="Y12" i="43"/>
  <c r="Q12" i="43"/>
  <c r="J12" i="43"/>
  <c r="T11" i="43"/>
  <c r="Y11" i="43"/>
  <c r="Q11" i="43"/>
  <c r="J11" i="43"/>
  <c r="T35" i="42"/>
  <c r="Z35" i="42"/>
  <c r="Q35" i="42"/>
  <c r="J35" i="42"/>
  <c r="T34" i="42"/>
  <c r="Z34" i="42"/>
  <c r="Q34" i="42"/>
  <c r="J34" i="42"/>
  <c r="T33" i="42"/>
  <c r="Z33" i="42"/>
  <c r="Q33" i="42"/>
  <c r="J33" i="42"/>
  <c r="T32" i="42"/>
  <c r="Z32" i="42"/>
  <c r="Q32" i="42"/>
  <c r="J32" i="42"/>
  <c r="T31" i="42"/>
  <c r="Z31" i="42"/>
  <c r="Q31" i="42"/>
  <c r="J31" i="42"/>
  <c r="T30" i="42"/>
  <c r="Z30" i="42"/>
  <c r="Q30" i="42"/>
  <c r="J30" i="42"/>
  <c r="T29" i="42"/>
  <c r="Z29" i="42"/>
  <c r="Q29" i="42"/>
  <c r="J29" i="42"/>
  <c r="T28" i="42"/>
  <c r="Z28" i="42"/>
  <c r="Q28" i="42"/>
  <c r="J28" i="42"/>
  <c r="T27" i="42"/>
  <c r="Z27" i="42"/>
  <c r="Q27" i="42"/>
  <c r="J27" i="42"/>
  <c r="T26" i="42"/>
  <c r="Z26" i="42"/>
  <c r="Q26" i="42"/>
  <c r="J26" i="42"/>
  <c r="T25" i="42"/>
  <c r="Z25" i="42"/>
  <c r="Q25" i="42"/>
  <c r="J25" i="42"/>
  <c r="T24" i="42"/>
  <c r="Z24" i="42"/>
  <c r="Q24" i="42"/>
  <c r="J24" i="42"/>
  <c r="T23" i="42"/>
  <c r="Z23" i="42"/>
  <c r="Q23" i="42"/>
  <c r="J23" i="42"/>
  <c r="T22" i="42"/>
  <c r="Z22" i="42"/>
  <c r="Q22" i="42"/>
  <c r="J22" i="42"/>
  <c r="T21" i="42"/>
  <c r="Z21" i="42"/>
  <c r="Q21" i="42"/>
  <c r="J21" i="42"/>
  <c r="T20" i="42"/>
  <c r="Z20" i="42"/>
  <c r="Q20" i="42"/>
  <c r="J20" i="42"/>
  <c r="T19" i="42"/>
  <c r="Z19" i="42"/>
  <c r="Q19" i="42"/>
  <c r="J19" i="42"/>
  <c r="T18" i="42"/>
  <c r="Z18" i="42"/>
  <c r="Q18" i="42"/>
  <c r="J18" i="42"/>
  <c r="T17" i="42"/>
  <c r="Z17" i="42"/>
  <c r="Q17" i="42"/>
  <c r="J17" i="42"/>
  <c r="T16" i="42"/>
  <c r="Z16" i="42"/>
  <c r="Q16" i="42"/>
  <c r="J16" i="42"/>
  <c r="T15" i="42"/>
  <c r="Y15" i="42"/>
  <c r="Q15" i="42"/>
  <c r="J15" i="42"/>
  <c r="T14" i="42"/>
  <c r="Y14" i="42"/>
  <c r="Q14" i="42"/>
  <c r="J14" i="42"/>
  <c r="T13" i="42"/>
  <c r="Y13" i="42"/>
  <c r="Q13" i="42"/>
  <c r="J13" i="42"/>
  <c r="T12" i="42"/>
  <c r="Y12" i="42"/>
  <c r="Q12" i="42"/>
  <c r="J12" i="42"/>
  <c r="T11" i="42"/>
  <c r="Y11" i="42"/>
  <c r="Q11" i="42"/>
  <c r="J11" i="42"/>
  <c r="T35" i="41"/>
  <c r="Z35" i="41"/>
  <c r="Q35" i="41"/>
  <c r="J35" i="41"/>
  <c r="T34" i="41"/>
  <c r="Z34" i="41"/>
  <c r="Q34" i="41"/>
  <c r="J34" i="41"/>
  <c r="T33" i="41"/>
  <c r="Y33" i="41"/>
  <c r="Q33" i="41"/>
  <c r="J33" i="41"/>
  <c r="T32" i="41"/>
  <c r="Y32" i="41"/>
  <c r="Q32" i="41"/>
  <c r="J32" i="41"/>
  <c r="T31" i="41"/>
  <c r="Y31" i="41"/>
  <c r="Q31" i="41"/>
  <c r="J31" i="41"/>
  <c r="T30" i="41"/>
  <c r="Y30" i="41"/>
  <c r="Q30" i="41"/>
  <c r="J30" i="41"/>
  <c r="T29" i="41"/>
  <c r="Y29" i="41"/>
  <c r="Q29" i="41"/>
  <c r="J29" i="41"/>
  <c r="T28" i="41"/>
  <c r="Y28" i="41"/>
  <c r="Q28" i="41"/>
  <c r="J28" i="41"/>
  <c r="T27" i="41"/>
  <c r="Y27" i="41"/>
  <c r="Q27" i="41"/>
  <c r="J27" i="41"/>
  <c r="T26" i="41"/>
  <c r="Y26" i="41"/>
  <c r="Q26" i="41"/>
  <c r="J26" i="41"/>
  <c r="T25" i="41"/>
  <c r="Y25" i="41"/>
  <c r="Q25" i="41"/>
  <c r="J25" i="41"/>
  <c r="T24" i="41"/>
  <c r="Y24" i="41"/>
  <c r="Q24" i="41"/>
  <c r="J24" i="41"/>
  <c r="T23" i="41"/>
  <c r="Y23" i="41"/>
  <c r="Q23" i="41"/>
  <c r="J23" i="41"/>
  <c r="T22" i="41"/>
  <c r="Y22" i="41"/>
  <c r="Q22" i="41"/>
  <c r="J22" i="41"/>
  <c r="T21" i="41"/>
  <c r="Y21" i="41"/>
  <c r="Q21" i="41"/>
  <c r="J21" i="41"/>
  <c r="T20" i="41"/>
  <c r="Y20" i="41"/>
  <c r="Q20" i="41"/>
  <c r="J20" i="41"/>
  <c r="T19" i="41"/>
  <c r="Y19" i="41"/>
  <c r="Q19" i="41"/>
  <c r="J19" i="41"/>
  <c r="T18" i="41"/>
  <c r="Y18" i="41"/>
  <c r="Q18" i="41"/>
  <c r="J18" i="41"/>
  <c r="T17" i="41"/>
  <c r="Y17" i="41"/>
  <c r="Q17" i="41"/>
  <c r="J17" i="41"/>
  <c r="T16" i="41"/>
  <c r="Y16" i="41"/>
  <c r="Q16" i="41"/>
  <c r="J16" i="41"/>
  <c r="T15" i="41"/>
  <c r="Y15" i="41"/>
  <c r="Q15" i="41"/>
  <c r="J15" i="41"/>
  <c r="T14" i="41"/>
  <c r="Y14" i="41"/>
  <c r="Q14" i="41"/>
  <c r="J14" i="41"/>
  <c r="T13" i="41"/>
  <c r="Y13" i="41"/>
  <c r="Q13" i="41"/>
  <c r="J13" i="41"/>
  <c r="T12" i="41"/>
  <c r="Y12" i="41"/>
  <c r="Q12" i="41"/>
  <c r="J12" i="41"/>
  <c r="T11" i="41"/>
  <c r="Y11" i="41"/>
  <c r="Q11" i="41"/>
  <c r="J11" i="41"/>
  <c r="Z13" i="41"/>
  <c r="R17" i="41"/>
  <c r="R19" i="41"/>
  <c r="R21" i="41"/>
  <c r="R23" i="41"/>
  <c r="R25" i="41"/>
  <c r="R27" i="41"/>
  <c r="R29" i="41"/>
  <c r="R31" i="41"/>
  <c r="R33" i="41"/>
  <c r="S35" i="41"/>
  <c r="R17" i="44"/>
  <c r="S21" i="44"/>
  <c r="S25" i="44"/>
  <c r="S29" i="44"/>
  <c r="S33" i="44"/>
  <c r="R15" i="43"/>
  <c r="Z11" i="41"/>
  <c r="V12" i="41"/>
  <c r="Z12" i="41"/>
  <c r="Z11" i="42"/>
  <c r="Z11" i="43"/>
  <c r="V11" i="43"/>
  <c r="Z11" i="44"/>
  <c r="Z12" i="45"/>
  <c r="Z14" i="45"/>
  <c r="X12" i="41"/>
  <c r="S20" i="42"/>
  <c r="X11" i="43"/>
  <c r="S18" i="43"/>
  <c r="S22" i="43"/>
  <c r="S26" i="43"/>
  <c r="S30" i="43"/>
  <c r="S34" i="43"/>
  <c r="X11" i="44"/>
  <c r="R12" i="44"/>
  <c r="X12" i="45"/>
  <c r="X14" i="45"/>
  <c r="R15" i="45"/>
  <c r="V12" i="44"/>
  <c r="V15" i="44"/>
  <c r="V11" i="45"/>
  <c r="S12" i="45"/>
  <c r="V13" i="45"/>
  <c r="V11" i="41"/>
  <c r="V13" i="41"/>
  <c r="V11" i="42"/>
  <c r="X12" i="44"/>
  <c r="J36" i="45"/>
  <c r="X11" i="45"/>
  <c r="X13" i="45"/>
  <c r="X11" i="41"/>
  <c r="X13" i="41"/>
  <c r="X11" i="42"/>
  <c r="S18" i="42"/>
  <c r="S20" i="43"/>
  <c r="S24" i="43"/>
  <c r="S28" i="43"/>
  <c r="S32" i="43"/>
  <c r="V11" i="44"/>
  <c r="Z12" i="44"/>
  <c r="R19" i="44"/>
  <c r="S23" i="44"/>
  <c r="S27" i="44"/>
  <c r="S31" i="44"/>
  <c r="S35" i="44"/>
  <c r="Q36" i="45"/>
  <c r="Z11" i="45"/>
  <c r="V12" i="45"/>
  <c r="Z13" i="45"/>
  <c r="V14" i="45"/>
  <c r="S18" i="45"/>
  <c r="S22" i="45"/>
  <c r="S26" i="45"/>
  <c r="S30" i="45"/>
  <c r="S34" i="45"/>
  <c r="R13" i="45"/>
  <c r="R14" i="45"/>
  <c r="S14" i="45"/>
  <c r="R13" i="44"/>
  <c r="R16" i="44"/>
  <c r="R18" i="44"/>
  <c r="R20" i="44"/>
  <c r="J36" i="44"/>
  <c r="X19" i="44"/>
  <c r="X13" i="44"/>
  <c r="Z14" i="44"/>
  <c r="X16" i="44"/>
  <c r="X17" i="44"/>
  <c r="X18" i="44"/>
  <c r="Q36" i="44"/>
  <c r="V13" i="44"/>
  <c r="Z13" i="44"/>
  <c r="V14" i="44"/>
  <c r="Z15" i="44"/>
  <c r="S16" i="44"/>
  <c r="V16" i="44"/>
  <c r="Z16" i="44"/>
  <c r="S17" i="44"/>
  <c r="V17" i="44"/>
  <c r="Z17" i="44"/>
  <c r="S18" i="44"/>
  <c r="V18" i="44"/>
  <c r="Z18" i="44"/>
  <c r="S19" i="44"/>
  <c r="V19" i="44"/>
  <c r="Z19" i="44"/>
  <c r="S20" i="44"/>
  <c r="V20" i="44"/>
  <c r="S22" i="44"/>
  <c r="S24" i="44"/>
  <c r="S26" i="44"/>
  <c r="S28" i="44"/>
  <c r="S30" i="44"/>
  <c r="S32" i="44"/>
  <c r="S34" i="44"/>
  <c r="R15" i="41"/>
  <c r="R12" i="41"/>
  <c r="R12" i="42"/>
  <c r="R12" i="43"/>
  <c r="S12" i="41"/>
  <c r="S12" i="44"/>
  <c r="S13" i="44"/>
  <c r="X15" i="45"/>
  <c r="S15" i="45"/>
  <c r="V15" i="45"/>
  <c r="Z15" i="45"/>
  <c r="S17" i="45"/>
  <c r="S19" i="45"/>
  <c r="S21" i="45"/>
  <c r="S23" i="45"/>
  <c r="S25" i="45"/>
  <c r="S27" i="45"/>
  <c r="S29" i="45"/>
  <c r="S31" i="45"/>
  <c r="S33" i="45"/>
  <c r="S35" i="45"/>
  <c r="Q36" i="42"/>
  <c r="R13" i="42"/>
  <c r="R14" i="43"/>
  <c r="Q36" i="43"/>
  <c r="R13" i="43"/>
  <c r="S13" i="45"/>
  <c r="R14" i="44"/>
  <c r="X14" i="44"/>
  <c r="R15" i="44"/>
  <c r="X15" i="44"/>
  <c r="S14" i="44"/>
  <c r="S15" i="44"/>
  <c r="R14" i="42"/>
  <c r="S15" i="42"/>
  <c r="V15" i="42"/>
  <c r="S17" i="42"/>
  <c r="S19" i="42"/>
  <c r="S21" i="42"/>
  <c r="S23" i="42"/>
  <c r="S25" i="42"/>
  <c r="S27" i="42"/>
  <c r="S29" i="42"/>
  <c r="S31" i="42"/>
  <c r="S33" i="42"/>
  <c r="S35" i="42"/>
  <c r="J36" i="42"/>
  <c r="X12" i="42"/>
  <c r="R15" i="42"/>
  <c r="X15" i="42"/>
  <c r="S22" i="42"/>
  <c r="S24" i="42"/>
  <c r="S26" i="42"/>
  <c r="S28" i="42"/>
  <c r="S30" i="42"/>
  <c r="S32" i="42"/>
  <c r="S34" i="42"/>
  <c r="S12" i="42"/>
  <c r="V12" i="42"/>
  <c r="Z12" i="42"/>
  <c r="Z15" i="42"/>
  <c r="J36" i="43"/>
  <c r="S11" i="45"/>
  <c r="Z16" i="45"/>
  <c r="X16" i="45"/>
  <c r="V16" i="45"/>
  <c r="Y16" i="45"/>
  <c r="Z17" i="45"/>
  <c r="X17" i="45"/>
  <c r="V17" i="45"/>
  <c r="Y17" i="45"/>
  <c r="Z18" i="45"/>
  <c r="X18" i="45"/>
  <c r="V18" i="45"/>
  <c r="Y18" i="45"/>
  <c r="Z19" i="45"/>
  <c r="X19" i="45"/>
  <c r="V19" i="45"/>
  <c r="Y19" i="45"/>
  <c r="Z20" i="45"/>
  <c r="X20" i="45"/>
  <c r="V20" i="45"/>
  <c r="Y20" i="45"/>
  <c r="Z21" i="45"/>
  <c r="X21" i="45"/>
  <c r="V21" i="45"/>
  <c r="Y21" i="45"/>
  <c r="Z22" i="45"/>
  <c r="X22" i="45"/>
  <c r="V22" i="45"/>
  <c r="Y22" i="45"/>
  <c r="Z23" i="45"/>
  <c r="X23" i="45"/>
  <c r="V23" i="45"/>
  <c r="Y23" i="45"/>
  <c r="Z24" i="45"/>
  <c r="X24" i="45"/>
  <c r="V24" i="45"/>
  <c r="Y24" i="45"/>
  <c r="Z25" i="45"/>
  <c r="X25" i="45"/>
  <c r="V25" i="45"/>
  <c r="Y25" i="45"/>
  <c r="Z26" i="45"/>
  <c r="X26" i="45"/>
  <c r="V26" i="45"/>
  <c r="Y26" i="45"/>
  <c r="Z27" i="45"/>
  <c r="X27" i="45"/>
  <c r="V27" i="45"/>
  <c r="Y27" i="45"/>
  <c r="Z28" i="45"/>
  <c r="X28" i="45"/>
  <c r="V28" i="45"/>
  <c r="Y28" i="45"/>
  <c r="Z29" i="45"/>
  <c r="X29" i="45"/>
  <c r="V29" i="45"/>
  <c r="Y29" i="45"/>
  <c r="Z30" i="45"/>
  <c r="X30" i="45"/>
  <c r="V30" i="45"/>
  <c r="Y30" i="45"/>
  <c r="Z31" i="45"/>
  <c r="X31" i="45"/>
  <c r="V31" i="45"/>
  <c r="Y31" i="45"/>
  <c r="Z32" i="45"/>
  <c r="X32" i="45"/>
  <c r="V32" i="45"/>
  <c r="Y32" i="45"/>
  <c r="Z33" i="45"/>
  <c r="X33" i="45"/>
  <c r="V33" i="45"/>
  <c r="Y33" i="45"/>
  <c r="Z34" i="45"/>
  <c r="X34" i="45"/>
  <c r="V34" i="45"/>
  <c r="Y34" i="45"/>
  <c r="Z35" i="45"/>
  <c r="X35" i="45"/>
  <c r="V35" i="45"/>
  <c r="Y35" i="45"/>
  <c r="R11" i="45"/>
  <c r="W11" i="45"/>
  <c r="W12" i="45"/>
  <c r="W13" i="45"/>
  <c r="W14" i="45"/>
  <c r="W15" i="45"/>
  <c r="S16" i="45"/>
  <c r="R16" i="45"/>
  <c r="W16" i="45"/>
  <c r="R17" i="45"/>
  <c r="W17" i="45"/>
  <c r="R18" i="45"/>
  <c r="W18" i="45"/>
  <c r="R19" i="45"/>
  <c r="W19" i="45"/>
  <c r="R20" i="45"/>
  <c r="W20" i="45"/>
  <c r="R21" i="45"/>
  <c r="W21" i="45"/>
  <c r="R22" i="45"/>
  <c r="W22" i="45"/>
  <c r="R23" i="45"/>
  <c r="W23" i="45"/>
  <c r="R24" i="45"/>
  <c r="W24" i="45"/>
  <c r="R25" i="45"/>
  <c r="W25" i="45"/>
  <c r="R26" i="45"/>
  <c r="W26" i="45"/>
  <c r="R27" i="45"/>
  <c r="W27" i="45"/>
  <c r="R28" i="45"/>
  <c r="W28" i="45"/>
  <c r="R29" i="45"/>
  <c r="W29" i="45"/>
  <c r="R30" i="45"/>
  <c r="W30" i="45"/>
  <c r="R31" i="45"/>
  <c r="W31" i="45"/>
  <c r="R32" i="45"/>
  <c r="W32" i="45"/>
  <c r="R33" i="45"/>
  <c r="W33" i="45"/>
  <c r="R34" i="45"/>
  <c r="W34" i="45"/>
  <c r="R35" i="45"/>
  <c r="W35" i="45"/>
  <c r="X12" i="43"/>
  <c r="X13" i="43"/>
  <c r="X14" i="43"/>
  <c r="X15" i="43"/>
  <c r="S12" i="43"/>
  <c r="V12" i="43"/>
  <c r="Z12" i="43"/>
  <c r="S13" i="43"/>
  <c r="V13" i="43"/>
  <c r="Z13" i="43"/>
  <c r="S14" i="43"/>
  <c r="V14" i="43"/>
  <c r="Z14" i="43"/>
  <c r="S15" i="43"/>
  <c r="V15" i="43"/>
  <c r="Z15" i="43"/>
  <c r="S17" i="43"/>
  <c r="S19" i="43"/>
  <c r="S21" i="43"/>
  <c r="S23" i="43"/>
  <c r="S25" i="43"/>
  <c r="S27" i="43"/>
  <c r="S29" i="43"/>
  <c r="S31" i="43"/>
  <c r="S33" i="43"/>
  <c r="S35" i="43"/>
  <c r="R11" i="44"/>
  <c r="W11" i="44"/>
  <c r="W12" i="44"/>
  <c r="W13" i="44"/>
  <c r="W14" i="44"/>
  <c r="W15" i="44"/>
  <c r="W16" i="44"/>
  <c r="W17" i="44"/>
  <c r="W18" i="44"/>
  <c r="W19" i="44"/>
  <c r="W20" i="44"/>
  <c r="Y20" i="44"/>
  <c r="R21" i="44"/>
  <c r="W21" i="44"/>
  <c r="Y21" i="44"/>
  <c r="R22" i="44"/>
  <c r="W22" i="44"/>
  <c r="Y22" i="44"/>
  <c r="R23" i="44"/>
  <c r="W23" i="44"/>
  <c r="Y23" i="44"/>
  <c r="R24" i="44"/>
  <c r="W24" i="44"/>
  <c r="Y24" i="44"/>
  <c r="R25" i="44"/>
  <c r="W25" i="44"/>
  <c r="Y25" i="44"/>
  <c r="R26" i="44"/>
  <c r="W26" i="44"/>
  <c r="Y26" i="44"/>
  <c r="R27" i="44"/>
  <c r="W27" i="44"/>
  <c r="Y27" i="44"/>
  <c r="R28" i="44"/>
  <c r="W28" i="44"/>
  <c r="Y28" i="44"/>
  <c r="R29" i="44"/>
  <c r="W29" i="44"/>
  <c r="Y29" i="44"/>
  <c r="R30" i="44"/>
  <c r="W30" i="44"/>
  <c r="Y30" i="44"/>
  <c r="R31" i="44"/>
  <c r="W31" i="44"/>
  <c r="Y31" i="44"/>
  <c r="R32" i="44"/>
  <c r="W32" i="44"/>
  <c r="Y32" i="44"/>
  <c r="R33" i="44"/>
  <c r="W33" i="44"/>
  <c r="Y33" i="44"/>
  <c r="R34" i="44"/>
  <c r="W34" i="44"/>
  <c r="Y34" i="44"/>
  <c r="R35" i="44"/>
  <c r="W35" i="44"/>
  <c r="Y35" i="44"/>
  <c r="S11" i="44"/>
  <c r="X20" i="44"/>
  <c r="V21" i="44"/>
  <c r="X21" i="44"/>
  <c r="V22" i="44"/>
  <c r="X22" i="44"/>
  <c r="V23" i="44"/>
  <c r="X23" i="44"/>
  <c r="V24" i="44"/>
  <c r="X24" i="44"/>
  <c r="V25" i="44"/>
  <c r="X25" i="44"/>
  <c r="V26" i="44"/>
  <c r="X26" i="44"/>
  <c r="V27" i="44"/>
  <c r="X27" i="44"/>
  <c r="V28" i="44"/>
  <c r="X28" i="44"/>
  <c r="V29" i="44"/>
  <c r="X29" i="44"/>
  <c r="V30" i="44"/>
  <c r="X30" i="44"/>
  <c r="V31" i="44"/>
  <c r="X31" i="44"/>
  <c r="V32" i="44"/>
  <c r="X32" i="44"/>
  <c r="V33" i="44"/>
  <c r="X33" i="44"/>
  <c r="V34" i="44"/>
  <c r="X34" i="44"/>
  <c r="V35" i="44"/>
  <c r="X35" i="44"/>
  <c r="R16" i="41"/>
  <c r="R18" i="41"/>
  <c r="R20" i="41"/>
  <c r="R22" i="41"/>
  <c r="R24" i="41"/>
  <c r="R26" i="41"/>
  <c r="R28" i="41"/>
  <c r="R30" i="41"/>
  <c r="R32" i="41"/>
  <c r="R34" i="41"/>
  <c r="R14" i="41"/>
  <c r="X14" i="41"/>
  <c r="X15" i="41"/>
  <c r="X16" i="41"/>
  <c r="X17" i="41"/>
  <c r="X18" i="41"/>
  <c r="X19" i="41"/>
  <c r="X20" i="41"/>
  <c r="X21" i="41"/>
  <c r="X22" i="41"/>
  <c r="X23" i="41"/>
  <c r="X24" i="41"/>
  <c r="X25" i="41"/>
  <c r="X26" i="41"/>
  <c r="X27" i="41"/>
  <c r="X28" i="41"/>
  <c r="X29" i="41"/>
  <c r="X30" i="41"/>
  <c r="X31" i="41"/>
  <c r="X32" i="41"/>
  <c r="X33" i="41"/>
  <c r="S14" i="41"/>
  <c r="V14" i="41"/>
  <c r="Z14" i="41"/>
  <c r="S15" i="41"/>
  <c r="V15" i="41"/>
  <c r="Z15" i="41"/>
  <c r="S16" i="41"/>
  <c r="V16" i="41"/>
  <c r="Z16" i="41"/>
  <c r="S17" i="41"/>
  <c r="V17" i="41"/>
  <c r="Z17" i="41"/>
  <c r="S18" i="41"/>
  <c r="V18" i="41"/>
  <c r="Z18" i="41"/>
  <c r="S19" i="41"/>
  <c r="V19" i="41"/>
  <c r="Z19" i="41"/>
  <c r="S20" i="41"/>
  <c r="V20" i="41"/>
  <c r="Z20" i="41"/>
  <c r="S21" i="41"/>
  <c r="V21" i="41"/>
  <c r="Z21" i="41"/>
  <c r="S22" i="41"/>
  <c r="V22" i="41"/>
  <c r="Z22" i="41"/>
  <c r="S23" i="41"/>
  <c r="V23" i="41"/>
  <c r="Z23" i="41"/>
  <c r="S24" i="41"/>
  <c r="V24" i="41"/>
  <c r="Z24" i="41"/>
  <c r="S25" i="41"/>
  <c r="V25" i="41"/>
  <c r="Z25" i="41"/>
  <c r="S26" i="41"/>
  <c r="V26" i="41"/>
  <c r="Z26" i="41"/>
  <c r="S27" i="41"/>
  <c r="V27" i="41"/>
  <c r="Z27" i="41"/>
  <c r="S28" i="41"/>
  <c r="V28" i="41"/>
  <c r="Z28" i="41"/>
  <c r="S29" i="41"/>
  <c r="V29" i="41"/>
  <c r="Z29" i="41"/>
  <c r="S30" i="41"/>
  <c r="V30" i="41"/>
  <c r="Z30" i="41"/>
  <c r="S31" i="41"/>
  <c r="V31" i="41"/>
  <c r="Z31" i="41"/>
  <c r="S32" i="41"/>
  <c r="V32" i="41"/>
  <c r="Z32" i="41"/>
  <c r="S33" i="41"/>
  <c r="V33" i="41"/>
  <c r="Z33" i="41"/>
  <c r="S34" i="41"/>
  <c r="V34" i="41"/>
  <c r="S11" i="43"/>
  <c r="Z16" i="43"/>
  <c r="X16" i="43"/>
  <c r="V16" i="43"/>
  <c r="Y16" i="43"/>
  <c r="Z17" i="43"/>
  <c r="X17" i="43"/>
  <c r="V17" i="43"/>
  <c r="Y17" i="43"/>
  <c r="Z18" i="43"/>
  <c r="X18" i="43"/>
  <c r="V18" i="43"/>
  <c r="Y18" i="43"/>
  <c r="Z19" i="43"/>
  <c r="X19" i="43"/>
  <c r="V19" i="43"/>
  <c r="Y19" i="43"/>
  <c r="Z20" i="43"/>
  <c r="X20" i="43"/>
  <c r="V20" i="43"/>
  <c r="Y20" i="43"/>
  <c r="Z21" i="43"/>
  <c r="X21" i="43"/>
  <c r="V21" i="43"/>
  <c r="Y21" i="43"/>
  <c r="Z22" i="43"/>
  <c r="X22" i="43"/>
  <c r="V22" i="43"/>
  <c r="Y22" i="43"/>
  <c r="Z23" i="43"/>
  <c r="X23" i="43"/>
  <c r="V23" i="43"/>
  <c r="Y23" i="43"/>
  <c r="Z24" i="43"/>
  <c r="X24" i="43"/>
  <c r="V24" i="43"/>
  <c r="Y24" i="43"/>
  <c r="Z25" i="43"/>
  <c r="X25" i="43"/>
  <c r="V25" i="43"/>
  <c r="Y25" i="43"/>
  <c r="Z26" i="43"/>
  <c r="X26" i="43"/>
  <c r="V26" i="43"/>
  <c r="Y26" i="43"/>
  <c r="Z27" i="43"/>
  <c r="X27" i="43"/>
  <c r="V27" i="43"/>
  <c r="Y27" i="43"/>
  <c r="Z28" i="43"/>
  <c r="X28" i="43"/>
  <c r="V28" i="43"/>
  <c r="Y28" i="43"/>
  <c r="Z29" i="43"/>
  <c r="X29" i="43"/>
  <c r="V29" i="43"/>
  <c r="Y29" i="43"/>
  <c r="Z30" i="43"/>
  <c r="X30" i="43"/>
  <c r="V30" i="43"/>
  <c r="Y30" i="43"/>
  <c r="Z31" i="43"/>
  <c r="X31" i="43"/>
  <c r="V31" i="43"/>
  <c r="Y31" i="43"/>
  <c r="Z32" i="43"/>
  <c r="X32" i="43"/>
  <c r="V32" i="43"/>
  <c r="Y32" i="43"/>
  <c r="Z33" i="43"/>
  <c r="X33" i="43"/>
  <c r="V33" i="43"/>
  <c r="Y33" i="43"/>
  <c r="Z34" i="43"/>
  <c r="X34" i="43"/>
  <c r="V34" i="43"/>
  <c r="Y34" i="43"/>
  <c r="Z35" i="43"/>
  <c r="X35" i="43"/>
  <c r="V35" i="43"/>
  <c r="Y35" i="43"/>
  <c r="R11" i="43"/>
  <c r="W11" i="43"/>
  <c r="W12" i="43"/>
  <c r="W13" i="43"/>
  <c r="W14" i="43"/>
  <c r="W15" i="43"/>
  <c r="S16" i="43"/>
  <c r="R16" i="43"/>
  <c r="W16" i="43"/>
  <c r="R17" i="43"/>
  <c r="W17" i="43"/>
  <c r="R18" i="43"/>
  <c r="W18" i="43"/>
  <c r="R19" i="43"/>
  <c r="W19" i="43"/>
  <c r="R20" i="43"/>
  <c r="W20" i="43"/>
  <c r="R21" i="43"/>
  <c r="W21" i="43"/>
  <c r="R22" i="43"/>
  <c r="W22" i="43"/>
  <c r="R23" i="43"/>
  <c r="W23" i="43"/>
  <c r="R24" i="43"/>
  <c r="W24" i="43"/>
  <c r="R25" i="43"/>
  <c r="W25" i="43"/>
  <c r="R26" i="43"/>
  <c r="W26" i="43"/>
  <c r="R27" i="43"/>
  <c r="W27" i="43"/>
  <c r="R28" i="43"/>
  <c r="W28" i="43"/>
  <c r="R29" i="43"/>
  <c r="W29" i="43"/>
  <c r="R30" i="43"/>
  <c r="W30" i="43"/>
  <c r="R31" i="43"/>
  <c r="W31" i="43"/>
  <c r="R32" i="43"/>
  <c r="W32" i="43"/>
  <c r="R33" i="43"/>
  <c r="W33" i="43"/>
  <c r="R34" i="43"/>
  <c r="W34" i="43"/>
  <c r="R35" i="43"/>
  <c r="W35" i="43"/>
  <c r="X13" i="42"/>
  <c r="X14" i="42"/>
  <c r="V13" i="42"/>
  <c r="Z13" i="42"/>
  <c r="V14" i="42"/>
  <c r="Z14" i="42"/>
  <c r="S14" i="42"/>
  <c r="S13" i="42"/>
  <c r="R11" i="42"/>
  <c r="W11" i="42"/>
  <c r="W12" i="42"/>
  <c r="W13" i="42"/>
  <c r="W14" i="42"/>
  <c r="W15" i="42"/>
  <c r="S16" i="42"/>
  <c r="S11" i="42"/>
  <c r="R16" i="42"/>
  <c r="W16" i="42"/>
  <c r="Y16" i="42"/>
  <c r="R17" i="42"/>
  <c r="W17" i="42"/>
  <c r="Y17" i="42"/>
  <c r="R18" i="42"/>
  <c r="W18" i="42"/>
  <c r="Y18" i="42"/>
  <c r="R19" i="42"/>
  <c r="W19" i="42"/>
  <c r="Y19" i="42"/>
  <c r="R20" i="42"/>
  <c r="W20" i="42"/>
  <c r="Y20" i="42"/>
  <c r="R21" i="42"/>
  <c r="W21" i="42"/>
  <c r="Y21" i="42"/>
  <c r="R22" i="42"/>
  <c r="W22" i="42"/>
  <c r="Y22" i="42"/>
  <c r="R23" i="42"/>
  <c r="W23" i="42"/>
  <c r="Y23" i="42"/>
  <c r="R24" i="42"/>
  <c r="W24" i="42"/>
  <c r="Y24" i="42"/>
  <c r="R25" i="42"/>
  <c r="W25" i="42"/>
  <c r="Y25" i="42"/>
  <c r="R26" i="42"/>
  <c r="W26" i="42"/>
  <c r="Y26" i="42"/>
  <c r="R27" i="42"/>
  <c r="W27" i="42"/>
  <c r="Y27" i="42"/>
  <c r="R28" i="42"/>
  <c r="W28" i="42"/>
  <c r="Y28" i="42"/>
  <c r="R29" i="42"/>
  <c r="W29" i="42"/>
  <c r="Y29" i="42"/>
  <c r="R30" i="42"/>
  <c r="W30" i="42"/>
  <c r="Y30" i="42"/>
  <c r="R31" i="42"/>
  <c r="W31" i="42"/>
  <c r="Y31" i="42"/>
  <c r="R32" i="42"/>
  <c r="W32" i="42"/>
  <c r="Y32" i="42"/>
  <c r="R33" i="42"/>
  <c r="W33" i="42"/>
  <c r="Y33" i="42"/>
  <c r="R34" i="42"/>
  <c r="W34" i="42"/>
  <c r="Y34" i="42"/>
  <c r="R35" i="42"/>
  <c r="W35" i="42"/>
  <c r="Y35" i="42"/>
  <c r="V16" i="42"/>
  <c r="X16" i="42"/>
  <c r="V17" i="42"/>
  <c r="X17" i="42"/>
  <c r="V18" i="42"/>
  <c r="X18" i="42"/>
  <c r="V19" i="42"/>
  <c r="X19" i="42"/>
  <c r="V20" i="42"/>
  <c r="X20" i="42"/>
  <c r="V21" i="42"/>
  <c r="X21" i="42"/>
  <c r="V22" i="42"/>
  <c r="X22" i="42"/>
  <c r="V23" i="42"/>
  <c r="X23" i="42"/>
  <c r="V24" i="42"/>
  <c r="X24" i="42"/>
  <c r="V25" i="42"/>
  <c r="X25" i="42"/>
  <c r="V26" i="42"/>
  <c r="X26" i="42"/>
  <c r="V27" i="42"/>
  <c r="X27" i="42"/>
  <c r="V28" i="42"/>
  <c r="X28" i="42"/>
  <c r="V29" i="42"/>
  <c r="X29" i="42"/>
  <c r="V30" i="42"/>
  <c r="X30" i="42"/>
  <c r="V31" i="42"/>
  <c r="X31" i="42"/>
  <c r="V32" i="42"/>
  <c r="X32" i="42"/>
  <c r="V33" i="42"/>
  <c r="X33" i="42"/>
  <c r="V34" i="42"/>
  <c r="X34" i="42"/>
  <c r="V35" i="42"/>
  <c r="X35" i="42"/>
  <c r="Q36" i="41"/>
  <c r="R13" i="41"/>
  <c r="J36" i="41"/>
  <c r="S13" i="41"/>
  <c r="S11" i="41"/>
  <c r="R11" i="41"/>
  <c r="W11" i="41"/>
  <c r="W12" i="41"/>
  <c r="W13" i="41"/>
  <c r="W14" i="41"/>
  <c r="W15" i="41"/>
  <c r="W16" i="41"/>
  <c r="W17" i="41"/>
  <c r="W18" i="41"/>
  <c r="W19" i="41"/>
  <c r="W20" i="41"/>
  <c r="W21" i="41"/>
  <c r="W22" i="41"/>
  <c r="W23" i="41"/>
  <c r="W24" i="41"/>
  <c r="W25" i="41"/>
  <c r="W26" i="41"/>
  <c r="W27" i="41"/>
  <c r="W28" i="41"/>
  <c r="W29" i="41"/>
  <c r="W30" i="41"/>
  <c r="W31" i="41"/>
  <c r="W32" i="41"/>
  <c r="W33" i="41"/>
  <c r="W34" i="41"/>
  <c r="Y34" i="41"/>
  <c r="R35" i="41"/>
  <c r="W35" i="41"/>
  <c r="Y35" i="41"/>
  <c r="X34" i="41"/>
  <c r="V35" i="41"/>
  <c r="X35" i="41"/>
  <c r="S36" i="45"/>
  <c r="R36" i="43"/>
  <c r="R36" i="45"/>
  <c r="Y37" i="44"/>
  <c r="X37" i="44"/>
  <c r="R36" i="44"/>
  <c r="S36" i="44"/>
  <c r="Y37" i="45"/>
  <c r="X37" i="45"/>
  <c r="Z37" i="45"/>
  <c r="Z37" i="43"/>
  <c r="R36" i="42"/>
  <c r="X37" i="42"/>
  <c r="Y37" i="42"/>
  <c r="W37" i="45"/>
  <c r="AA37" i="45"/>
  <c r="X39" i="45"/>
  <c r="Y37" i="43"/>
  <c r="X37" i="43"/>
  <c r="S36" i="43"/>
  <c r="Z37" i="44"/>
  <c r="W37" i="44"/>
  <c r="AA37" i="44"/>
  <c r="X39" i="44"/>
  <c r="Y37" i="41"/>
  <c r="R36" i="41"/>
  <c r="X37" i="41"/>
  <c r="W37" i="43"/>
  <c r="AA37" i="43"/>
  <c r="X39" i="43"/>
  <c r="S36" i="42"/>
  <c r="W37" i="42"/>
  <c r="AA37" i="42"/>
  <c r="X39" i="42"/>
  <c r="Z37" i="42"/>
  <c r="S36" i="41"/>
  <c r="W37" i="41"/>
  <c r="AA37" i="41"/>
  <c r="X39" i="41"/>
  <c r="Z37" i="41"/>
  <c r="B2" i="22"/>
  <c r="C3" i="12"/>
  <c r="C2" i="12"/>
  <c r="C40" i="38"/>
  <c r="J39" i="38"/>
  <c r="I39" i="38"/>
  <c r="H39" i="38"/>
  <c r="G39" i="38"/>
  <c r="F39" i="38"/>
  <c r="D39" i="38"/>
  <c r="J38" i="38"/>
  <c r="I38" i="38"/>
  <c r="H38" i="38"/>
  <c r="G38" i="38"/>
  <c r="F38" i="38"/>
  <c r="D38" i="38"/>
  <c r="J37" i="38"/>
  <c r="I37" i="38"/>
  <c r="H37" i="38"/>
  <c r="G37" i="38"/>
  <c r="F37" i="38"/>
  <c r="D37" i="38"/>
  <c r="J36" i="38"/>
  <c r="I36" i="38"/>
  <c r="H36" i="38"/>
  <c r="G36" i="38"/>
  <c r="F36" i="38"/>
  <c r="D36" i="38"/>
  <c r="J35" i="38"/>
  <c r="I35" i="38"/>
  <c r="H35" i="38"/>
  <c r="G35" i="38"/>
  <c r="F35" i="38"/>
  <c r="D35" i="38"/>
  <c r="J34" i="38"/>
  <c r="I34" i="38"/>
  <c r="H34" i="38"/>
  <c r="G34" i="38"/>
  <c r="F34" i="38"/>
  <c r="D34" i="38"/>
  <c r="J33" i="38"/>
  <c r="I33" i="38"/>
  <c r="H33" i="38"/>
  <c r="G33" i="38"/>
  <c r="F33" i="38"/>
  <c r="D33" i="38"/>
  <c r="J31" i="38"/>
  <c r="I31" i="38"/>
  <c r="H31" i="38"/>
  <c r="G31" i="38"/>
  <c r="F31" i="38"/>
  <c r="D31" i="38"/>
  <c r="J30" i="38"/>
  <c r="I30" i="38"/>
  <c r="H30" i="38"/>
  <c r="G30" i="38"/>
  <c r="F30" i="38"/>
  <c r="D30" i="38"/>
  <c r="J29" i="38"/>
  <c r="I29" i="38"/>
  <c r="H29" i="38"/>
  <c r="G29" i="38"/>
  <c r="F29" i="38"/>
  <c r="D29" i="38"/>
  <c r="J28" i="38"/>
  <c r="I28" i="38"/>
  <c r="H28" i="38"/>
  <c r="G28" i="38"/>
  <c r="F28" i="38"/>
  <c r="D28" i="38"/>
  <c r="J27" i="38"/>
  <c r="I27" i="38"/>
  <c r="H27" i="38"/>
  <c r="G27" i="38"/>
  <c r="F27" i="38"/>
  <c r="D27" i="38"/>
  <c r="J26" i="38"/>
  <c r="I26" i="38"/>
  <c r="H26" i="38"/>
  <c r="G26" i="38"/>
  <c r="F26" i="38"/>
  <c r="D26" i="38"/>
  <c r="J25" i="38"/>
  <c r="I25" i="38"/>
  <c r="H25" i="38"/>
  <c r="G25" i="38"/>
  <c r="F25" i="38"/>
  <c r="D25" i="38"/>
  <c r="J24" i="38"/>
  <c r="I24" i="38"/>
  <c r="H24" i="38"/>
  <c r="G24" i="38"/>
  <c r="F24" i="38"/>
  <c r="D24" i="38"/>
  <c r="C21" i="38"/>
  <c r="J20" i="38"/>
  <c r="I20" i="38"/>
  <c r="H20" i="38"/>
  <c r="G20" i="38"/>
  <c r="F20" i="38"/>
  <c r="D20" i="38"/>
  <c r="A20" i="38"/>
  <c r="J19" i="38"/>
  <c r="I19" i="38"/>
  <c r="H19" i="38"/>
  <c r="G19" i="38"/>
  <c r="F19" i="38"/>
  <c r="D19" i="38"/>
  <c r="A19" i="38"/>
  <c r="J18" i="38"/>
  <c r="I18" i="38"/>
  <c r="H18" i="38"/>
  <c r="G18" i="38"/>
  <c r="F18" i="38"/>
  <c r="D18" i="38"/>
  <c r="A18" i="38"/>
  <c r="J17" i="38"/>
  <c r="I17" i="38"/>
  <c r="H17" i="38"/>
  <c r="G17" i="38"/>
  <c r="F17" i="38"/>
  <c r="D17" i="38"/>
  <c r="J16" i="38"/>
  <c r="I16" i="38"/>
  <c r="H16" i="38"/>
  <c r="G16" i="38"/>
  <c r="F16" i="38"/>
  <c r="D16" i="38"/>
  <c r="J15" i="38"/>
  <c r="I15" i="38"/>
  <c r="H15" i="38"/>
  <c r="G15" i="38"/>
  <c r="F15" i="38"/>
  <c r="D15" i="38"/>
  <c r="J14" i="38"/>
  <c r="I14" i="38"/>
  <c r="H14" i="38"/>
  <c r="G14" i="38"/>
  <c r="F14" i="38"/>
  <c r="D14" i="38"/>
  <c r="J13" i="38"/>
  <c r="I13" i="38"/>
  <c r="H13" i="38"/>
  <c r="G13" i="38"/>
  <c r="F13" i="38"/>
  <c r="D13" i="38"/>
  <c r="J12" i="38"/>
  <c r="I12" i="38"/>
  <c r="H12" i="38"/>
  <c r="G12" i="38"/>
  <c r="F12" i="38"/>
  <c r="D12" i="38"/>
  <c r="J11" i="38"/>
  <c r="I11" i="38"/>
  <c r="H11" i="38"/>
  <c r="G11" i="38"/>
  <c r="F11" i="38"/>
  <c r="D11" i="38"/>
  <c r="B2" i="38"/>
  <c r="A1" i="38"/>
  <c r="C40" i="37"/>
  <c r="J39" i="37"/>
  <c r="I39" i="37"/>
  <c r="H39" i="37"/>
  <c r="G39" i="37"/>
  <c r="F39" i="37"/>
  <c r="D39" i="37"/>
  <c r="J38" i="37"/>
  <c r="I38" i="37"/>
  <c r="H38" i="37"/>
  <c r="G38" i="37"/>
  <c r="F38" i="37"/>
  <c r="D38" i="37"/>
  <c r="J37" i="37"/>
  <c r="I37" i="37"/>
  <c r="H37" i="37"/>
  <c r="G37" i="37"/>
  <c r="F37" i="37"/>
  <c r="D37" i="37"/>
  <c r="J36" i="37"/>
  <c r="I36" i="37"/>
  <c r="H36" i="37"/>
  <c r="G36" i="37"/>
  <c r="F36" i="37"/>
  <c r="D36" i="37"/>
  <c r="J35" i="37"/>
  <c r="I35" i="37"/>
  <c r="H35" i="37"/>
  <c r="G35" i="37"/>
  <c r="F35" i="37"/>
  <c r="D35" i="37"/>
  <c r="J34" i="37"/>
  <c r="I34" i="37"/>
  <c r="H34" i="37"/>
  <c r="G34" i="37"/>
  <c r="F34" i="37"/>
  <c r="D34" i="37"/>
  <c r="J33" i="37"/>
  <c r="I33" i="37"/>
  <c r="H33" i="37"/>
  <c r="G33" i="37"/>
  <c r="F33" i="37"/>
  <c r="D33" i="37"/>
  <c r="J31" i="37"/>
  <c r="I31" i="37"/>
  <c r="H31" i="37"/>
  <c r="G31" i="37"/>
  <c r="F31" i="37"/>
  <c r="D31" i="37"/>
  <c r="J30" i="37"/>
  <c r="I30" i="37"/>
  <c r="H30" i="37"/>
  <c r="G30" i="37"/>
  <c r="F30" i="37"/>
  <c r="D30" i="37"/>
  <c r="J29" i="37"/>
  <c r="I29" i="37"/>
  <c r="H29" i="37"/>
  <c r="G29" i="37"/>
  <c r="F29" i="37"/>
  <c r="D29" i="37"/>
  <c r="J28" i="37"/>
  <c r="I28" i="37"/>
  <c r="H28" i="37"/>
  <c r="G28" i="37"/>
  <c r="F28" i="37"/>
  <c r="D28" i="37"/>
  <c r="J27" i="37"/>
  <c r="I27" i="37"/>
  <c r="H27" i="37"/>
  <c r="G27" i="37"/>
  <c r="F27" i="37"/>
  <c r="D27" i="37"/>
  <c r="J26" i="37"/>
  <c r="I26" i="37"/>
  <c r="H26" i="37"/>
  <c r="G26" i="37"/>
  <c r="F26" i="37"/>
  <c r="D26" i="37"/>
  <c r="J25" i="37"/>
  <c r="I25" i="37"/>
  <c r="H25" i="37"/>
  <c r="G25" i="37"/>
  <c r="F25" i="37"/>
  <c r="D25" i="37"/>
  <c r="J24" i="37"/>
  <c r="I24" i="37"/>
  <c r="H24" i="37"/>
  <c r="G24" i="37"/>
  <c r="F24" i="37"/>
  <c r="D24" i="37"/>
  <c r="C21" i="37"/>
  <c r="B21" i="37"/>
  <c r="J20" i="37"/>
  <c r="I20" i="37"/>
  <c r="H20" i="37"/>
  <c r="G20" i="37"/>
  <c r="F20" i="37"/>
  <c r="D20" i="37"/>
  <c r="A20" i="37"/>
  <c r="J19" i="37"/>
  <c r="I19" i="37"/>
  <c r="H19" i="37"/>
  <c r="G19" i="37"/>
  <c r="F19" i="37"/>
  <c r="D19" i="37"/>
  <c r="A19" i="37"/>
  <c r="J18" i="37"/>
  <c r="I18" i="37"/>
  <c r="H18" i="37"/>
  <c r="G18" i="37"/>
  <c r="F18" i="37"/>
  <c r="D18" i="37"/>
  <c r="A18" i="37"/>
  <c r="J17" i="37"/>
  <c r="I17" i="37"/>
  <c r="H17" i="37"/>
  <c r="G17" i="37"/>
  <c r="F17" i="37"/>
  <c r="D17" i="37"/>
  <c r="J16" i="37"/>
  <c r="I16" i="37"/>
  <c r="H16" i="37"/>
  <c r="G16" i="37"/>
  <c r="F16" i="37"/>
  <c r="D16" i="37"/>
  <c r="J15" i="37"/>
  <c r="I15" i="37"/>
  <c r="H15" i="37"/>
  <c r="G15" i="37"/>
  <c r="F15" i="37"/>
  <c r="D15" i="37"/>
  <c r="J14" i="37"/>
  <c r="I14" i="37"/>
  <c r="H14" i="37"/>
  <c r="G14" i="37"/>
  <c r="F14" i="37"/>
  <c r="D14" i="37"/>
  <c r="J13" i="37"/>
  <c r="I13" i="37"/>
  <c r="H13" i="37"/>
  <c r="G13" i="37"/>
  <c r="F13" i="37"/>
  <c r="D13" i="37"/>
  <c r="J12" i="37"/>
  <c r="I12" i="37"/>
  <c r="H12" i="37"/>
  <c r="G12" i="37"/>
  <c r="F12" i="37"/>
  <c r="D12" i="37"/>
  <c r="J11" i="37"/>
  <c r="I11" i="37"/>
  <c r="H11" i="37"/>
  <c r="G11" i="37"/>
  <c r="F11" i="37"/>
  <c r="D11" i="37"/>
  <c r="B2" i="37"/>
  <c r="A1" i="37"/>
  <c r="C40" i="36"/>
  <c r="J39" i="36"/>
  <c r="I39" i="36"/>
  <c r="H39" i="36"/>
  <c r="G39" i="36"/>
  <c r="F39" i="36"/>
  <c r="D39" i="36"/>
  <c r="J38" i="36"/>
  <c r="I38" i="36"/>
  <c r="H38" i="36"/>
  <c r="G38" i="36"/>
  <c r="F38" i="36"/>
  <c r="D38" i="36"/>
  <c r="J37" i="36"/>
  <c r="I37" i="36"/>
  <c r="H37" i="36"/>
  <c r="G37" i="36"/>
  <c r="F37" i="36"/>
  <c r="D37" i="36"/>
  <c r="J36" i="36"/>
  <c r="I36" i="36"/>
  <c r="H36" i="36"/>
  <c r="G36" i="36"/>
  <c r="F36" i="36"/>
  <c r="D36" i="36"/>
  <c r="J35" i="36"/>
  <c r="I35" i="36"/>
  <c r="H35" i="36"/>
  <c r="G35" i="36"/>
  <c r="F35" i="36"/>
  <c r="D35" i="36"/>
  <c r="J34" i="36"/>
  <c r="I34" i="36"/>
  <c r="H34" i="36"/>
  <c r="G34" i="36"/>
  <c r="F34" i="36"/>
  <c r="D34" i="36"/>
  <c r="J33" i="36"/>
  <c r="I33" i="36"/>
  <c r="H33" i="36"/>
  <c r="G33" i="36"/>
  <c r="F33" i="36"/>
  <c r="D33" i="36"/>
  <c r="J31" i="36"/>
  <c r="I31" i="36"/>
  <c r="H31" i="36"/>
  <c r="G31" i="36"/>
  <c r="F31" i="36"/>
  <c r="D31" i="36"/>
  <c r="J30" i="36"/>
  <c r="I30" i="36"/>
  <c r="H30" i="36"/>
  <c r="G30" i="36"/>
  <c r="F30" i="36"/>
  <c r="D30" i="36"/>
  <c r="J29" i="36"/>
  <c r="I29" i="36"/>
  <c r="H29" i="36"/>
  <c r="G29" i="36"/>
  <c r="F29" i="36"/>
  <c r="D29" i="36"/>
  <c r="J28" i="36"/>
  <c r="I28" i="36"/>
  <c r="H28" i="36"/>
  <c r="G28" i="36"/>
  <c r="F28" i="36"/>
  <c r="D28" i="36"/>
  <c r="J27" i="36"/>
  <c r="I27" i="36"/>
  <c r="H27" i="36"/>
  <c r="G27" i="36"/>
  <c r="F27" i="36"/>
  <c r="D27" i="36"/>
  <c r="J26" i="36"/>
  <c r="I26" i="36"/>
  <c r="H26" i="36"/>
  <c r="G26" i="36"/>
  <c r="F26" i="36"/>
  <c r="D26" i="36"/>
  <c r="J25" i="36"/>
  <c r="I25" i="36"/>
  <c r="H25" i="36"/>
  <c r="G25" i="36"/>
  <c r="F25" i="36"/>
  <c r="D25" i="36"/>
  <c r="J24" i="36"/>
  <c r="I24" i="36"/>
  <c r="H24" i="36"/>
  <c r="G24" i="36"/>
  <c r="F24" i="36"/>
  <c r="D24" i="36"/>
  <c r="C21" i="36"/>
  <c r="B21" i="36"/>
  <c r="J20" i="36"/>
  <c r="I20" i="36"/>
  <c r="H20" i="36"/>
  <c r="G20" i="36"/>
  <c r="F20" i="36"/>
  <c r="D20" i="36"/>
  <c r="A20" i="36"/>
  <c r="J19" i="36"/>
  <c r="I19" i="36"/>
  <c r="H19" i="36"/>
  <c r="G19" i="36"/>
  <c r="F19" i="36"/>
  <c r="D19" i="36"/>
  <c r="A19" i="36"/>
  <c r="J18" i="36"/>
  <c r="I18" i="36"/>
  <c r="H18" i="36"/>
  <c r="G18" i="36"/>
  <c r="F18" i="36"/>
  <c r="D18" i="36"/>
  <c r="A18" i="36"/>
  <c r="J17" i="36"/>
  <c r="I17" i="36"/>
  <c r="H17" i="36"/>
  <c r="G17" i="36"/>
  <c r="F17" i="36"/>
  <c r="D17" i="36"/>
  <c r="J16" i="36"/>
  <c r="I16" i="36"/>
  <c r="H16" i="36"/>
  <c r="G16" i="36"/>
  <c r="F16" i="36"/>
  <c r="D16" i="36"/>
  <c r="J15" i="36"/>
  <c r="I15" i="36"/>
  <c r="H15" i="36"/>
  <c r="G15" i="36"/>
  <c r="F15" i="36"/>
  <c r="D15" i="36"/>
  <c r="J14" i="36"/>
  <c r="I14" i="36"/>
  <c r="H14" i="36"/>
  <c r="G14" i="36"/>
  <c r="F14" i="36"/>
  <c r="D14" i="36"/>
  <c r="J13" i="36"/>
  <c r="I13" i="36"/>
  <c r="H13" i="36"/>
  <c r="G13" i="36"/>
  <c r="F13" i="36"/>
  <c r="D13" i="36"/>
  <c r="J12" i="36"/>
  <c r="I12" i="36"/>
  <c r="H12" i="36"/>
  <c r="G12" i="36"/>
  <c r="F12" i="36"/>
  <c r="D12" i="36"/>
  <c r="J11" i="36"/>
  <c r="I11" i="36"/>
  <c r="H11" i="36"/>
  <c r="G11" i="36"/>
  <c r="F11" i="36"/>
  <c r="D11" i="36"/>
  <c r="B2" i="36"/>
  <c r="A1" i="36"/>
  <c r="C40" i="35"/>
  <c r="B40" i="35"/>
  <c r="J39" i="35"/>
  <c r="I39" i="35"/>
  <c r="H39" i="35"/>
  <c r="G39" i="35"/>
  <c r="F39" i="35"/>
  <c r="D39" i="35"/>
  <c r="J38" i="35"/>
  <c r="I38" i="35"/>
  <c r="H38" i="35"/>
  <c r="G38" i="35"/>
  <c r="F38" i="35"/>
  <c r="D38" i="35"/>
  <c r="J37" i="35"/>
  <c r="I37" i="35"/>
  <c r="H37" i="35"/>
  <c r="G37" i="35"/>
  <c r="F37" i="35"/>
  <c r="D37" i="35"/>
  <c r="J36" i="35"/>
  <c r="I36" i="35"/>
  <c r="H36" i="35"/>
  <c r="G36" i="35"/>
  <c r="F36" i="35"/>
  <c r="D36" i="35"/>
  <c r="J35" i="35"/>
  <c r="I35" i="35"/>
  <c r="H35" i="35"/>
  <c r="G35" i="35"/>
  <c r="F35" i="35"/>
  <c r="D35" i="35"/>
  <c r="J34" i="35"/>
  <c r="I34" i="35"/>
  <c r="H34" i="35"/>
  <c r="G34" i="35"/>
  <c r="F34" i="35"/>
  <c r="D34" i="35"/>
  <c r="J33" i="35"/>
  <c r="I33" i="35"/>
  <c r="H33" i="35"/>
  <c r="G33" i="35"/>
  <c r="F33" i="35"/>
  <c r="D33" i="35"/>
  <c r="J31" i="35"/>
  <c r="I31" i="35"/>
  <c r="H31" i="35"/>
  <c r="G31" i="35"/>
  <c r="F31" i="35"/>
  <c r="D31" i="35"/>
  <c r="J30" i="35"/>
  <c r="I30" i="35"/>
  <c r="H30" i="35"/>
  <c r="G30" i="35"/>
  <c r="F30" i="35"/>
  <c r="D30" i="35"/>
  <c r="J29" i="35"/>
  <c r="I29" i="35"/>
  <c r="H29" i="35"/>
  <c r="G29" i="35"/>
  <c r="F29" i="35"/>
  <c r="D29" i="35"/>
  <c r="J28" i="35"/>
  <c r="I28" i="35"/>
  <c r="H28" i="35"/>
  <c r="G28" i="35"/>
  <c r="F28" i="35"/>
  <c r="D28" i="35"/>
  <c r="J27" i="35"/>
  <c r="I27" i="35"/>
  <c r="H27" i="35"/>
  <c r="G27" i="35"/>
  <c r="F27" i="35"/>
  <c r="D27" i="35"/>
  <c r="J26" i="35"/>
  <c r="I26" i="35"/>
  <c r="H26" i="35"/>
  <c r="G26" i="35"/>
  <c r="F26" i="35"/>
  <c r="D26" i="35"/>
  <c r="J25" i="35"/>
  <c r="I25" i="35"/>
  <c r="H25" i="35"/>
  <c r="G25" i="35"/>
  <c r="F25" i="35"/>
  <c r="D25" i="35"/>
  <c r="J24" i="35"/>
  <c r="I24" i="35"/>
  <c r="H24" i="35"/>
  <c r="G24" i="35"/>
  <c r="F24" i="35"/>
  <c r="D24" i="35"/>
  <c r="C21" i="35"/>
  <c r="J20" i="35"/>
  <c r="I20" i="35"/>
  <c r="H20" i="35"/>
  <c r="G20" i="35"/>
  <c r="F20" i="35"/>
  <c r="D20" i="35"/>
  <c r="A20" i="35"/>
  <c r="J19" i="35"/>
  <c r="I19" i="35"/>
  <c r="H19" i="35"/>
  <c r="G19" i="35"/>
  <c r="F19" i="35"/>
  <c r="D19" i="35"/>
  <c r="A19" i="35"/>
  <c r="J18" i="35"/>
  <c r="I18" i="35"/>
  <c r="H18" i="35"/>
  <c r="G18" i="35"/>
  <c r="F18" i="35"/>
  <c r="D18" i="35"/>
  <c r="A18" i="35"/>
  <c r="J17" i="35"/>
  <c r="I17" i="35"/>
  <c r="H17" i="35"/>
  <c r="G17" i="35"/>
  <c r="F17" i="35"/>
  <c r="D17" i="35"/>
  <c r="J16" i="35"/>
  <c r="I16" i="35"/>
  <c r="H16" i="35"/>
  <c r="G16" i="35"/>
  <c r="F16" i="35"/>
  <c r="D16" i="35"/>
  <c r="J15" i="35"/>
  <c r="I15" i="35"/>
  <c r="H15" i="35"/>
  <c r="G15" i="35"/>
  <c r="F15" i="35"/>
  <c r="D15" i="35"/>
  <c r="J14" i="35"/>
  <c r="I14" i="35"/>
  <c r="H14" i="35"/>
  <c r="G14" i="35"/>
  <c r="F14" i="35"/>
  <c r="D14" i="35"/>
  <c r="J13" i="35"/>
  <c r="I13" i="35"/>
  <c r="H13" i="35"/>
  <c r="G13" i="35"/>
  <c r="F13" i="35"/>
  <c r="D13" i="35"/>
  <c r="J12" i="35"/>
  <c r="I12" i="35"/>
  <c r="H12" i="35"/>
  <c r="G12" i="35"/>
  <c r="F12" i="35"/>
  <c r="D12" i="35"/>
  <c r="J11" i="35"/>
  <c r="I11" i="35"/>
  <c r="H11" i="35"/>
  <c r="G11" i="35"/>
  <c r="F11" i="35"/>
  <c r="D11" i="35"/>
  <c r="B2" i="35"/>
  <c r="A1" i="35"/>
  <c r="C40" i="34"/>
  <c r="B40" i="34"/>
  <c r="J39" i="34"/>
  <c r="I39" i="34"/>
  <c r="H39" i="34"/>
  <c r="G39" i="34"/>
  <c r="F39" i="34"/>
  <c r="D39" i="34"/>
  <c r="J38" i="34"/>
  <c r="I38" i="34"/>
  <c r="H38" i="34"/>
  <c r="G38" i="34"/>
  <c r="F38" i="34"/>
  <c r="D38" i="34"/>
  <c r="J37" i="34"/>
  <c r="I37" i="34"/>
  <c r="H37" i="34"/>
  <c r="G37" i="34"/>
  <c r="F37" i="34"/>
  <c r="D37" i="34"/>
  <c r="J36" i="34"/>
  <c r="I36" i="34"/>
  <c r="H36" i="34"/>
  <c r="G36" i="34"/>
  <c r="F36" i="34"/>
  <c r="D36" i="34"/>
  <c r="J35" i="34"/>
  <c r="I35" i="34"/>
  <c r="H35" i="34"/>
  <c r="G35" i="34"/>
  <c r="F35" i="34"/>
  <c r="D35" i="34"/>
  <c r="J34" i="34"/>
  <c r="I34" i="34"/>
  <c r="H34" i="34"/>
  <c r="G34" i="34"/>
  <c r="F34" i="34"/>
  <c r="D34" i="34"/>
  <c r="J33" i="34"/>
  <c r="I33" i="34"/>
  <c r="H33" i="34"/>
  <c r="G33" i="34"/>
  <c r="F33" i="34"/>
  <c r="D33" i="34"/>
  <c r="J31" i="34"/>
  <c r="I31" i="34"/>
  <c r="H31" i="34"/>
  <c r="G31" i="34"/>
  <c r="F31" i="34"/>
  <c r="D31" i="34"/>
  <c r="J30" i="34"/>
  <c r="I30" i="34"/>
  <c r="H30" i="34"/>
  <c r="G30" i="34"/>
  <c r="F30" i="34"/>
  <c r="D30" i="34"/>
  <c r="J29" i="34"/>
  <c r="I29" i="34"/>
  <c r="H29" i="34"/>
  <c r="G29" i="34"/>
  <c r="F29" i="34"/>
  <c r="D29" i="34"/>
  <c r="J28" i="34"/>
  <c r="I28" i="34"/>
  <c r="H28" i="34"/>
  <c r="G28" i="34"/>
  <c r="F28" i="34"/>
  <c r="D28" i="34"/>
  <c r="J27" i="34"/>
  <c r="I27" i="34"/>
  <c r="H27" i="34"/>
  <c r="G27" i="34"/>
  <c r="F27" i="34"/>
  <c r="D27" i="34"/>
  <c r="J26" i="34"/>
  <c r="I26" i="34"/>
  <c r="H26" i="34"/>
  <c r="G26" i="34"/>
  <c r="F26" i="34"/>
  <c r="D26" i="34"/>
  <c r="J25" i="34"/>
  <c r="I25" i="34"/>
  <c r="H25" i="34"/>
  <c r="G25" i="34"/>
  <c r="F25" i="34"/>
  <c r="D25" i="34"/>
  <c r="J24" i="34"/>
  <c r="I24" i="34"/>
  <c r="H24" i="34"/>
  <c r="G24" i="34"/>
  <c r="F24" i="34"/>
  <c r="D24" i="34"/>
  <c r="C21" i="34"/>
  <c r="B21" i="34"/>
  <c r="J20" i="34"/>
  <c r="I20" i="34"/>
  <c r="H20" i="34"/>
  <c r="G20" i="34"/>
  <c r="F20" i="34"/>
  <c r="D20" i="34"/>
  <c r="A20" i="34"/>
  <c r="J19" i="34"/>
  <c r="I19" i="34"/>
  <c r="H19" i="34"/>
  <c r="G19" i="34"/>
  <c r="F19" i="34"/>
  <c r="D19" i="34"/>
  <c r="A19" i="34"/>
  <c r="J18" i="34"/>
  <c r="I18" i="34"/>
  <c r="H18" i="34"/>
  <c r="G18" i="34"/>
  <c r="F18" i="34"/>
  <c r="D18" i="34"/>
  <c r="A18" i="34"/>
  <c r="J17" i="34"/>
  <c r="I17" i="34"/>
  <c r="H17" i="34"/>
  <c r="G17" i="34"/>
  <c r="F17" i="34"/>
  <c r="D17" i="34"/>
  <c r="J16" i="34"/>
  <c r="I16" i="34"/>
  <c r="H16" i="34"/>
  <c r="G16" i="34"/>
  <c r="F16" i="34"/>
  <c r="D16" i="34"/>
  <c r="J15" i="34"/>
  <c r="I15" i="34"/>
  <c r="H15" i="34"/>
  <c r="G15" i="34"/>
  <c r="F15" i="34"/>
  <c r="D15" i="34"/>
  <c r="J14" i="34"/>
  <c r="I14" i="34"/>
  <c r="H14" i="34"/>
  <c r="G14" i="34"/>
  <c r="F14" i="34"/>
  <c r="D14" i="34"/>
  <c r="J13" i="34"/>
  <c r="I13" i="34"/>
  <c r="H13" i="34"/>
  <c r="G13" i="34"/>
  <c r="F13" i="34"/>
  <c r="D13" i="34"/>
  <c r="J12" i="34"/>
  <c r="I12" i="34"/>
  <c r="H12" i="34"/>
  <c r="G12" i="34"/>
  <c r="F12" i="34"/>
  <c r="D12" i="34"/>
  <c r="J11" i="34"/>
  <c r="I11" i="34"/>
  <c r="H11" i="34"/>
  <c r="G11" i="34"/>
  <c r="F11" i="34"/>
  <c r="D11" i="34"/>
  <c r="B2" i="34"/>
  <c r="A1" i="34"/>
  <c r="C40" i="26"/>
  <c r="B40" i="26"/>
  <c r="J39" i="26"/>
  <c r="I39" i="26"/>
  <c r="H39" i="26"/>
  <c r="G39" i="26"/>
  <c r="F39" i="26"/>
  <c r="D39" i="26"/>
  <c r="J38" i="26"/>
  <c r="I38" i="26"/>
  <c r="H38" i="26"/>
  <c r="G38" i="26"/>
  <c r="F38" i="26"/>
  <c r="D38" i="26"/>
  <c r="J37" i="26"/>
  <c r="I37" i="26"/>
  <c r="H37" i="26"/>
  <c r="G37" i="26"/>
  <c r="F37" i="26"/>
  <c r="D37" i="26"/>
  <c r="J36" i="26"/>
  <c r="I36" i="26"/>
  <c r="H36" i="26"/>
  <c r="G36" i="26"/>
  <c r="F36" i="26"/>
  <c r="D36" i="26"/>
  <c r="J35" i="26"/>
  <c r="I35" i="26"/>
  <c r="H35" i="26"/>
  <c r="G35" i="26"/>
  <c r="F35" i="26"/>
  <c r="D35" i="26"/>
  <c r="J34" i="26"/>
  <c r="I34" i="26"/>
  <c r="H34" i="26"/>
  <c r="G34" i="26"/>
  <c r="F34" i="26"/>
  <c r="D34" i="26"/>
  <c r="J33" i="26"/>
  <c r="I33" i="26"/>
  <c r="H33" i="26"/>
  <c r="G33" i="26"/>
  <c r="F33" i="26"/>
  <c r="D33" i="26"/>
  <c r="J31" i="26"/>
  <c r="I31" i="26"/>
  <c r="H31" i="26"/>
  <c r="G31" i="26"/>
  <c r="F31" i="26"/>
  <c r="D31" i="26"/>
  <c r="J30" i="26"/>
  <c r="I30" i="26"/>
  <c r="H30" i="26"/>
  <c r="G30" i="26"/>
  <c r="F30" i="26"/>
  <c r="D30" i="26"/>
  <c r="J29" i="26"/>
  <c r="I29" i="26"/>
  <c r="H29" i="26"/>
  <c r="G29" i="26"/>
  <c r="F29" i="26"/>
  <c r="D29" i="26"/>
  <c r="J28" i="26"/>
  <c r="I28" i="26"/>
  <c r="H28" i="26"/>
  <c r="G28" i="26"/>
  <c r="F28" i="26"/>
  <c r="D28" i="26"/>
  <c r="J27" i="26"/>
  <c r="I27" i="26"/>
  <c r="H27" i="26"/>
  <c r="G27" i="26"/>
  <c r="F27" i="26"/>
  <c r="D27" i="26"/>
  <c r="J26" i="26"/>
  <c r="I26" i="26"/>
  <c r="H26" i="26"/>
  <c r="G26" i="26"/>
  <c r="F26" i="26"/>
  <c r="D26" i="26"/>
  <c r="J25" i="26"/>
  <c r="I25" i="26"/>
  <c r="H25" i="26"/>
  <c r="G25" i="26"/>
  <c r="F25" i="26"/>
  <c r="D25" i="26"/>
  <c r="J24" i="26"/>
  <c r="I24" i="26"/>
  <c r="H24" i="26"/>
  <c r="G24" i="26"/>
  <c r="F24" i="26"/>
  <c r="D24" i="26"/>
  <c r="C21" i="26"/>
  <c r="J20" i="26"/>
  <c r="I20" i="26"/>
  <c r="H20" i="26"/>
  <c r="G20" i="26"/>
  <c r="F20" i="26"/>
  <c r="D20" i="26"/>
  <c r="A20" i="26"/>
  <c r="J19" i="26"/>
  <c r="I19" i="26"/>
  <c r="H19" i="26"/>
  <c r="G19" i="26"/>
  <c r="F19" i="26"/>
  <c r="D19" i="26"/>
  <c r="A19" i="26"/>
  <c r="J18" i="26"/>
  <c r="I18" i="26"/>
  <c r="H18" i="26"/>
  <c r="G18" i="26"/>
  <c r="F18" i="26"/>
  <c r="D18" i="26"/>
  <c r="A18" i="26"/>
  <c r="J17" i="26"/>
  <c r="I17" i="26"/>
  <c r="H17" i="26"/>
  <c r="G17" i="26"/>
  <c r="F17" i="26"/>
  <c r="D17" i="26"/>
  <c r="J16" i="26"/>
  <c r="I16" i="26"/>
  <c r="H16" i="26"/>
  <c r="G16" i="26"/>
  <c r="F16" i="26"/>
  <c r="D16" i="26"/>
  <c r="J15" i="26"/>
  <c r="I15" i="26"/>
  <c r="H15" i="26"/>
  <c r="G15" i="26"/>
  <c r="F15" i="26"/>
  <c r="D15" i="26"/>
  <c r="J14" i="26"/>
  <c r="I14" i="26"/>
  <c r="H14" i="26"/>
  <c r="G14" i="26"/>
  <c r="F14" i="26"/>
  <c r="D14" i="26"/>
  <c r="J13" i="26"/>
  <c r="I13" i="26"/>
  <c r="H13" i="26"/>
  <c r="G13" i="26"/>
  <c r="F13" i="26"/>
  <c r="D13" i="26"/>
  <c r="J12" i="26"/>
  <c r="I12" i="26"/>
  <c r="H12" i="26"/>
  <c r="G12" i="26"/>
  <c r="F12" i="26"/>
  <c r="D12" i="26"/>
  <c r="J11" i="26"/>
  <c r="I11" i="26"/>
  <c r="H11" i="26"/>
  <c r="G11" i="26"/>
  <c r="F11" i="26"/>
  <c r="D11" i="26"/>
  <c r="B2" i="26"/>
  <c r="A1" i="26"/>
  <c r="C40" i="25"/>
  <c r="J39" i="25"/>
  <c r="I39" i="25"/>
  <c r="H39" i="25"/>
  <c r="G39" i="25"/>
  <c r="F39" i="25"/>
  <c r="D39" i="25"/>
  <c r="J38" i="25"/>
  <c r="I38" i="25"/>
  <c r="H38" i="25"/>
  <c r="G38" i="25"/>
  <c r="F38" i="25"/>
  <c r="D38" i="25"/>
  <c r="J37" i="25"/>
  <c r="I37" i="25"/>
  <c r="H37" i="25"/>
  <c r="G37" i="25"/>
  <c r="F37" i="25"/>
  <c r="D37" i="25"/>
  <c r="J36" i="25"/>
  <c r="I36" i="25"/>
  <c r="H36" i="25"/>
  <c r="G36" i="25"/>
  <c r="F36" i="25"/>
  <c r="D36" i="25"/>
  <c r="J35" i="25"/>
  <c r="I35" i="25"/>
  <c r="H35" i="25"/>
  <c r="G35" i="25"/>
  <c r="F35" i="25"/>
  <c r="D35" i="25"/>
  <c r="J34" i="25"/>
  <c r="I34" i="25"/>
  <c r="H34" i="25"/>
  <c r="G34" i="25"/>
  <c r="F34" i="25"/>
  <c r="D34" i="25"/>
  <c r="J33" i="25"/>
  <c r="I33" i="25"/>
  <c r="H33" i="25"/>
  <c r="G33" i="25"/>
  <c r="F33" i="25"/>
  <c r="D33" i="25"/>
  <c r="J31" i="25"/>
  <c r="I31" i="25"/>
  <c r="H31" i="25"/>
  <c r="G31" i="25"/>
  <c r="F31" i="25"/>
  <c r="D31" i="25"/>
  <c r="J30" i="25"/>
  <c r="I30" i="25"/>
  <c r="H30" i="25"/>
  <c r="G30" i="25"/>
  <c r="F30" i="25"/>
  <c r="D30" i="25"/>
  <c r="J29" i="25"/>
  <c r="I29" i="25"/>
  <c r="H29" i="25"/>
  <c r="G29" i="25"/>
  <c r="F29" i="25"/>
  <c r="D29" i="25"/>
  <c r="J28" i="25"/>
  <c r="I28" i="25"/>
  <c r="H28" i="25"/>
  <c r="G28" i="25"/>
  <c r="F28" i="25"/>
  <c r="D28" i="25"/>
  <c r="J27" i="25"/>
  <c r="I27" i="25"/>
  <c r="H27" i="25"/>
  <c r="G27" i="25"/>
  <c r="F27" i="25"/>
  <c r="D27" i="25"/>
  <c r="J26" i="25"/>
  <c r="I26" i="25"/>
  <c r="H26" i="25"/>
  <c r="G26" i="25"/>
  <c r="F26" i="25"/>
  <c r="D26" i="25"/>
  <c r="J25" i="25"/>
  <c r="I25" i="25"/>
  <c r="H25" i="25"/>
  <c r="G25" i="25"/>
  <c r="F25" i="25"/>
  <c r="D25" i="25"/>
  <c r="J24" i="25"/>
  <c r="I24" i="25"/>
  <c r="H24" i="25"/>
  <c r="G24" i="25"/>
  <c r="F24" i="25"/>
  <c r="D24" i="25"/>
  <c r="C21" i="25"/>
  <c r="J20" i="25"/>
  <c r="I20" i="25"/>
  <c r="H20" i="25"/>
  <c r="G20" i="25"/>
  <c r="F20" i="25"/>
  <c r="D20" i="25"/>
  <c r="A20" i="25"/>
  <c r="J19" i="25"/>
  <c r="I19" i="25"/>
  <c r="H19" i="25"/>
  <c r="G19" i="25"/>
  <c r="F19" i="25"/>
  <c r="D19" i="25"/>
  <c r="A19" i="25"/>
  <c r="J18" i="25"/>
  <c r="I18" i="25"/>
  <c r="H18" i="25"/>
  <c r="G18" i="25"/>
  <c r="F18" i="25"/>
  <c r="D18" i="25"/>
  <c r="A18" i="25"/>
  <c r="J17" i="25"/>
  <c r="I17" i="25"/>
  <c r="H17" i="25"/>
  <c r="G17" i="25"/>
  <c r="F17" i="25"/>
  <c r="D17" i="25"/>
  <c r="J16" i="25"/>
  <c r="I16" i="25"/>
  <c r="H16" i="25"/>
  <c r="G16" i="25"/>
  <c r="F16" i="25"/>
  <c r="D16" i="25"/>
  <c r="J15" i="25"/>
  <c r="I15" i="25"/>
  <c r="H15" i="25"/>
  <c r="G15" i="25"/>
  <c r="F15" i="25"/>
  <c r="D15" i="25"/>
  <c r="J14" i="25"/>
  <c r="I14" i="25"/>
  <c r="H14" i="25"/>
  <c r="G14" i="25"/>
  <c r="F14" i="25"/>
  <c r="D14" i="25"/>
  <c r="J13" i="25"/>
  <c r="I13" i="25"/>
  <c r="H13" i="25"/>
  <c r="G13" i="25"/>
  <c r="F13" i="25"/>
  <c r="D13" i="25"/>
  <c r="J12" i="25"/>
  <c r="I12" i="25"/>
  <c r="H12" i="25"/>
  <c r="G12" i="25"/>
  <c r="F12" i="25"/>
  <c r="D12" i="25"/>
  <c r="J11" i="25"/>
  <c r="I11" i="25"/>
  <c r="H11" i="25"/>
  <c r="G11" i="25"/>
  <c r="F11" i="25"/>
  <c r="D11" i="25"/>
  <c r="B2" i="25"/>
  <c r="A1" i="25"/>
  <c r="C40" i="24"/>
  <c r="B40" i="24"/>
  <c r="J39" i="24"/>
  <c r="I39" i="24"/>
  <c r="H39" i="24"/>
  <c r="G39" i="24"/>
  <c r="F39" i="24"/>
  <c r="D39" i="24"/>
  <c r="J38" i="24"/>
  <c r="I38" i="24"/>
  <c r="H38" i="24"/>
  <c r="G38" i="24"/>
  <c r="F38" i="24"/>
  <c r="D38" i="24"/>
  <c r="J37" i="24"/>
  <c r="I37" i="24"/>
  <c r="H37" i="24"/>
  <c r="G37" i="24"/>
  <c r="F37" i="24"/>
  <c r="D37" i="24"/>
  <c r="J36" i="24"/>
  <c r="I36" i="24"/>
  <c r="H36" i="24"/>
  <c r="G36" i="24"/>
  <c r="F36" i="24"/>
  <c r="D36" i="24"/>
  <c r="J35" i="24"/>
  <c r="I35" i="24"/>
  <c r="H35" i="24"/>
  <c r="G35" i="24"/>
  <c r="F35" i="24"/>
  <c r="D35" i="24"/>
  <c r="J34" i="24"/>
  <c r="I34" i="24"/>
  <c r="H34" i="24"/>
  <c r="G34" i="24"/>
  <c r="F34" i="24"/>
  <c r="D34" i="24"/>
  <c r="J33" i="24"/>
  <c r="I33" i="24"/>
  <c r="H33" i="24"/>
  <c r="G33" i="24"/>
  <c r="F33" i="24"/>
  <c r="D33" i="24"/>
  <c r="J31" i="24"/>
  <c r="I31" i="24"/>
  <c r="H31" i="24"/>
  <c r="G31" i="24"/>
  <c r="F31" i="24"/>
  <c r="D31" i="24"/>
  <c r="J30" i="24"/>
  <c r="I30" i="24"/>
  <c r="H30" i="24"/>
  <c r="G30" i="24"/>
  <c r="F30" i="24"/>
  <c r="D30" i="24"/>
  <c r="J29" i="24"/>
  <c r="I29" i="24"/>
  <c r="H29" i="24"/>
  <c r="G29" i="24"/>
  <c r="F29" i="24"/>
  <c r="D29" i="24"/>
  <c r="J28" i="24"/>
  <c r="I28" i="24"/>
  <c r="H28" i="24"/>
  <c r="G28" i="24"/>
  <c r="F28" i="24"/>
  <c r="D28" i="24"/>
  <c r="J27" i="24"/>
  <c r="I27" i="24"/>
  <c r="H27" i="24"/>
  <c r="G27" i="24"/>
  <c r="F27" i="24"/>
  <c r="D27" i="24"/>
  <c r="J26" i="24"/>
  <c r="I26" i="24"/>
  <c r="H26" i="24"/>
  <c r="G26" i="24"/>
  <c r="F26" i="24"/>
  <c r="D26" i="24"/>
  <c r="J25" i="24"/>
  <c r="I25" i="24"/>
  <c r="H25" i="24"/>
  <c r="G25" i="24"/>
  <c r="F25" i="24"/>
  <c r="D25" i="24"/>
  <c r="J24" i="24"/>
  <c r="I24" i="24"/>
  <c r="H24" i="24"/>
  <c r="G24" i="24"/>
  <c r="F24" i="24"/>
  <c r="D24" i="24"/>
  <c r="C21" i="24"/>
  <c r="J20" i="24"/>
  <c r="I20" i="24"/>
  <c r="H20" i="24"/>
  <c r="G20" i="24"/>
  <c r="F20" i="24"/>
  <c r="D20" i="24"/>
  <c r="A20" i="24"/>
  <c r="J19" i="24"/>
  <c r="I19" i="24"/>
  <c r="H19" i="24"/>
  <c r="G19" i="24"/>
  <c r="F19" i="24"/>
  <c r="D19" i="24"/>
  <c r="A19" i="24"/>
  <c r="J18" i="24"/>
  <c r="I18" i="24"/>
  <c r="H18" i="24"/>
  <c r="G18" i="24"/>
  <c r="F18" i="24"/>
  <c r="D18" i="24"/>
  <c r="A18" i="24"/>
  <c r="J17" i="24"/>
  <c r="I17" i="24"/>
  <c r="H17" i="24"/>
  <c r="G17" i="24"/>
  <c r="F17" i="24"/>
  <c r="D17" i="24"/>
  <c r="J16" i="24"/>
  <c r="I16" i="24"/>
  <c r="H16" i="24"/>
  <c r="G16" i="24"/>
  <c r="F16" i="24"/>
  <c r="D16" i="24"/>
  <c r="J15" i="24"/>
  <c r="I15" i="24"/>
  <c r="H15" i="24"/>
  <c r="G15" i="24"/>
  <c r="F15" i="24"/>
  <c r="D15" i="24"/>
  <c r="J14" i="24"/>
  <c r="I14" i="24"/>
  <c r="H14" i="24"/>
  <c r="G14" i="24"/>
  <c r="F14" i="24"/>
  <c r="D14" i="24"/>
  <c r="J13" i="24"/>
  <c r="I13" i="24"/>
  <c r="H13" i="24"/>
  <c r="G13" i="24"/>
  <c r="F13" i="24"/>
  <c r="D13" i="24"/>
  <c r="J12" i="24"/>
  <c r="I12" i="24"/>
  <c r="H12" i="24"/>
  <c r="G12" i="24"/>
  <c r="F12" i="24"/>
  <c r="D12" i="24"/>
  <c r="J11" i="24"/>
  <c r="I11" i="24"/>
  <c r="H11" i="24"/>
  <c r="G11" i="24"/>
  <c r="F11" i="24"/>
  <c r="D11" i="24"/>
  <c r="B2" i="24"/>
  <c r="A1" i="24"/>
  <c r="C40" i="23"/>
  <c r="B40" i="23"/>
  <c r="J39" i="23"/>
  <c r="I39" i="23"/>
  <c r="H39" i="23"/>
  <c r="G39" i="23"/>
  <c r="F39" i="23"/>
  <c r="D39" i="23"/>
  <c r="J38" i="23"/>
  <c r="I38" i="23"/>
  <c r="H38" i="23"/>
  <c r="G38" i="23"/>
  <c r="F38" i="23"/>
  <c r="D38" i="23"/>
  <c r="J37" i="23"/>
  <c r="I37" i="23"/>
  <c r="H37" i="23"/>
  <c r="G37" i="23"/>
  <c r="F37" i="23"/>
  <c r="D37" i="23"/>
  <c r="J36" i="23"/>
  <c r="I36" i="23"/>
  <c r="H36" i="23"/>
  <c r="G36" i="23"/>
  <c r="F36" i="23"/>
  <c r="D36" i="23"/>
  <c r="J35" i="23"/>
  <c r="I35" i="23"/>
  <c r="H35" i="23"/>
  <c r="G35" i="23"/>
  <c r="F35" i="23"/>
  <c r="D35" i="23"/>
  <c r="J34" i="23"/>
  <c r="I34" i="23"/>
  <c r="H34" i="23"/>
  <c r="G34" i="23"/>
  <c r="F34" i="23"/>
  <c r="D34" i="23"/>
  <c r="J33" i="23"/>
  <c r="I33" i="23"/>
  <c r="H33" i="23"/>
  <c r="G33" i="23"/>
  <c r="F33" i="23"/>
  <c r="D33" i="23"/>
  <c r="J31" i="23"/>
  <c r="I31" i="23"/>
  <c r="H31" i="23"/>
  <c r="G31" i="23"/>
  <c r="F31" i="23"/>
  <c r="D31" i="23"/>
  <c r="J30" i="23"/>
  <c r="I30" i="23"/>
  <c r="H30" i="23"/>
  <c r="G30" i="23"/>
  <c r="F30" i="23"/>
  <c r="D30" i="23"/>
  <c r="J29" i="23"/>
  <c r="I29" i="23"/>
  <c r="H29" i="23"/>
  <c r="G29" i="23"/>
  <c r="F29" i="23"/>
  <c r="D29" i="23"/>
  <c r="J28" i="23"/>
  <c r="I28" i="23"/>
  <c r="H28" i="23"/>
  <c r="G28" i="23"/>
  <c r="F28" i="23"/>
  <c r="D28" i="23"/>
  <c r="J27" i="23"/>
  <c r="I27" i="23"/>
  <c r="H27" i="23"/>
  <c r="G27" i="23"/>
  <c r="F27" i="23"/>
  <c r="D27" i="23"/>
  <c r="J26" i="23"/>
  <c r="I26" i="23"/>
  <c r="H26" i="23"/>
  <c r="G26" i="23"/>
  <c r="F26" i="23"/>
  <c r="D26" i="23"/>
  <c r="J25" i="23"/>
  <c r="I25" i="23"/>
  <c r="H25" i="23"/>
  <c r="G25" i="23"/>
  <c r="F25" i="23"/>
  <c r="D25" i="23"/>
  <c r="J24" i="23"/>
  <c r="I24" i="23"/>
  <c r="H24" i="23"/>
  <c r="G24" i="23"/>
  <c r="F24" i="23"/>
  <c r="D24" i="23"/>
  <c r="C21" i="23"/>
  <c r="J20" i="23"/>
  <c r="I20" i="23"/>
  <c r="H20" i="23"/>
  <c r="G20" i="23"/>
  <c r="F20" i="23"/>
  <c r="D20" i="23"/>
  <c r="A20" i="23"/>
  <c r="J19" i="23"/>
  <c r="I19" i="23"/>
  <c r="H19" i="23"/>
  <c r="G19" i="23"/>
  <c r="F19" i="23"/>
  <c r="D19" i="23"/>
  <c r="A19" i="23"/>
  <c r="J18" i="23"/>
  <c r="I18" i="23"/>
  <c r="H18" i="23"/>
  <c r="G18" i="23"/>
  <c r="F18" i="23"/>
  <c r="D18" i="23"/>
  <c r="A18" i="23"/>
  <c r="J17" i="23"/>
  <c r="I17" i="23"/>
  <c r="H17" i="23"/>
  <c r="G17" i="23"/>
  <c r="F17" i="23"/>
  <c r="D17" i="23"/>
  <c r="J16" i="23"/>
  <c r="I16" i="23"/>
  <c r="H16" i="23"/>
  <c r="G16" i="23"/>
  <c r="F16" i="23"/>
  <c r="D16" i="23"/>
  <c r="J15" i="23"/>
  <c r="I15" i="23"/>
  <c r="H15" i="23"/>
  <c r="G15" i="23"/>
  <c r="F15" i="23"/>
  <c r="D15" i="23"/>
  <c r="J14" i="23"/>
  <c r="I14" i="23"/>
  <c r="H14" i="23"/>
  <c r="G14" i="23"/>
  <c r="F14" i="23"/>
  <c r="D14" i="23"/>
  <c r="J13" i="23"/>
  <c r="I13" i="23"/>
  <c r="H13" i="23"/>
  <c r="G13" i="23"/>
  <c r="F13" i="23"/>
  <c r="D13" i="23"/>
  <c r="J12" i="23"/>
  <c r="I12" i="23"/>
  <c r="H12" i="23"/>
  <c r="G12" i="23"/>
  <c r="F12" i="23"/>
  <c r="D12" i="23"/>
  <c r="J11" i="23"/>
  <c r="I11" i="23"/>
  <c r="H11" i="23"/>
  <c r="G11" i="23"/>
  <c r="F11" i="23"/>
  <c r="D11" i="23"/>
  <c r="B2" i="23"/>
  <c r="A1" i="23"/>
  <c r="A1" i="22"/>
  <c r="C6" i="28"/>
  <c r="C5" i="28"/>
  <c r="B4" i="1"/>
  <c r="I21" i="36"/>
  <c r="I40" i="36"/>
  <c r="G21" i="38"/>
  <c r="H40" i="24"/>
  <c r="H40" i="25"/>
  <c r="H21" i="25"/>
  <c r="I21" i="38"/>
  <c r="H21" i="24"/>
  <c r="H40" i="34"/>
  <c r="G40" i="38"/>
  <c r="H40" i="26"/>
  <c r="H21" i="23"/>
  <c r="I21" i="35"/>
  <c r="I40" i="35"/>
  <c r="J40" i="37"/>
  <c r="I21" i="26"/>
  <c r="I21" i="23"/>
  <c r="H40" i="23"/>
  <c r="I21" i="24"/>
  <c r="I40" i="24"/>
  <c r="J21" i="26"/>
  <c r="J40" i="26"/>
  <c r="I40" i="26"/>
  <c r="J21" i="34"/>
  <c r="J40" i="34"/>
  <c r="I40" i="34"/>
  <c r="J21" i="35"/>
  <c r="J40" i="35"/>
  <c r="J21" i="36"/>
  <c r="J40" i="36"/>
  <c r="G21" i="37"/>
  <c r="G40" i="37"/>
  <c r="I40" i="37"/>
  <c r="H21" i="38"/>
  <c r="H40" i="38"/>
  <c r="I21" i="34"/>
  <c r="J21" i="23"/>
  <c r="J40" i="23"/>
  <c r="I40" i="23"/>
  <c r="J21" i="24"/>
  <c r="J40" i="24"/>
  <c r="J21" i="25"/>
  <c r="J40" i="25"/>
  <c r="G21" i="26"/>
  <c r="G40" i="26"/>
  <c r="G21" i="34"/>
  <c r="G40" i="34"/>
  <c r="G21" i="35"/>
  <c r="E21" i="35"/>
  <c r="G40" i="35"/>
  <c r="G21" i="36"/>
  <c r="G40" i="36"/>
  <c r="H21" i="37"/>
  <c r="J21" i="37"/>
  <c r="H40" i="37"/>
  <c r="G21" i="23"/>
  <c r="C42" i="23"/>
  <c r="G40" i="23"/>
  <c r="G21" i="24"/>
  <c r="G40" i="24"/>
  <c r="G21" i="25"/>
  <c r="I21" i="25"/>
  <c r="G40" i="25"/>
  <c r="I40" i="25"/>
  <c r="H21" i="26"/>
  <c r="H21" i="34"/>
  <c r="H21" i="35"/>
  <c r="H40" i="35"/>
  <c r="H21" i="36"/>
  <c r="H40" i="36"/>
  <c r="I21" i="37"/>
  <c r="J21" i="38"/>
  <c r="J40" i="38"/>
  <c r="I40" i="38"/>
  <c r="B21" i="38"/>
  <c r="B40" i="38"/>
  <c r="B40" i="37"/>
  <c r="B40" i="36"/>
  <c r="B21" i="35"/>
  <c r="B21" i="26"/>
  <c r="B21" i="25"/>
  <c r="B40" i="25"/>
  <c r="B21" i="24"/>
  <c r="B21" i="23"/>
  <c r="C44" i="25"/>
  <c r="C42" i="37"/>
  <c r="C42" i="35"/>
  <c r="E21" i="24"/>
  <c r="E21" i="26"/>
  <c r="C42" i="38"/>
  <c r="C44" i="37"/>
  <c r="H43" i="37"/>
  <c r="C42" i="34"/>
  <c r="E21" i="25"/>
  <c r="E40" i="36"/>
  <c r="C44" i="23"/>
  <c r="H43" i="23"/>
  <c r="E40" i="38"/>
  <c r="E21" i="38"/>
  <c r="E40" i="23"/>
  <c r="E40" i="25"/>
  <c r="C44" i="35"/>
  <c r="H43" i="35"/>
  <c r="C44" i="24"/>
  <c r="E40" i="34"/>
  <c r="C42" i="24"/>
  <c r="D42" i="24"/>
  <c r="C42" i="26"/>
  <c r="D42" i="26"/>
  <c r="C42" i="25"/>
  <c r="C44" i="36"/>
  <c r="C44" i="38"/>
  <c r="H43" i="38"/>
  <c r="C44" i="26"/>
  <c r="E40" i="37"/>
  <c r="E21" i="36"/>
  <c r="E21" i="23"/>
  <c r="E21" i="34"/>
  <c r="E21" i="37"/>
  <c r="D42" i="38"/>
  <c r="E40" i="24"/>
  <c r="C44" i="34"/>
  <c r="H43" i="34"/>
  <c r="E40" i="35"/>
  <c r="E40" i="26"/>
  <c r="C42" i="36"/>
  <c r="D42" i="37"/>
  <c r="D42" i="35"/>
  <c r="D42" i="34"/>
  <c r="D42" i="23"/>
  <c r="B22" i="28"/>
  <c r="B21" i="28"/>
  <c r="B20" i="28"/>
  <c r="B19" i="28"/>
  <c r="B18" i="28"/>
  <c r="B17" i="28"/>
  <c r="B16" i="28"/>
  <c r="H43" i="24"/>
  <c r="H43" i="36"/>
  <c r="H43" i="26"/>
  <c r="D42" i="36"/>
  <c r="H43" i="25"/>
  <c r="D42" i="25"/>
  <c r="A13" i="37"/>
  <c r="A13" i="23"/>
  <c r="A13" i="35"/>
  <c r="A13" i="26"/>
  <c r="A13" i="38"/>
  <c r="A13" i="36"/>
  <c r="A13" i="24"/>
  <c r="A13" i="34"/>
  <c r="A13" i="25"/>
  <c r="A14" i="34"/>
  <c r="A14" i="37"/>
  <c r="A14" i="35"/>
  <c r="A14" i="23"/>
  <c r="A14" i="26"/>
  <c r="A14" i="24"/>
  <c r="A14" i="38"/>
  <c r="A14" i="36"/>
  <c r="A14" i="25"/>
  <c r="A15" i="34"/>
  <c r="A15" i="25"/>
  <c r="A15" i="37"/>
  <c r="A15" i="35"/>
  <c r="A15" i="23"/>
  <c r="A15" i="26"/>
  <c r="A15" i="38"/>
  <c r="A15" i="36"/>
  <c r="A15" i="24"/>
  <c r="A16" i="38"/>
  <c r="A16" i="36"/>
  <c r="A16" i="34"/>
  <c r="A16" i="25"/>
  <c r="A16" i="37"/>
  <c r="A16" i="23"/>
  <c r="A16" i="35"/>
  <c r="A16" i="26"/>
  <c r="A16" i="24"/>
  <c r="A17" i="38"/>
  <c r="A17" i="36"/>
  <c r="A17" i="24"/>
  <c r="A17" i="34"/>
  <c r="A17" i="25"/>
  <c r="A17" i="37"/>
  <c r="A17" i="23"/>
  <c r="A17" i="35"/>
  <c r="A17" i="26"/>
  <c r="A11" i="35"/>
  <c r="A11" i="23"/>
  <c r="A11" i="26"/>
  <c r="A11" i="38"/>
  <c r="A11" i="36"/>
  <c r="A11" i="24"/>
  <c r="A11" i="34"/>
  <c r="A11" i="25"/>
  <c r="A11" i="37"/>
  <c r="A12" i="37"/>
  <c r="A12" i="35"/>
  <c r="A12" i="23"/>
  <c r="A12" i="26"/>
  <c r="A12" i="36"/>
  <c r="A12" i="24"/>
  <c r="A12" i="38"/>
  <c r="A12" i="34"/>
  <c r="A12" i="25"/>
  <c r="C36" i="28"/>
  <c r="C37" i="28"/>
  <c r="C38" i="28"/>
  <c r="C39" i="28"/>
  <c r="C40" i="28"/>
  <c r="C41" i="28"/>
  <c r="C42" i="28"/>
  <c r="C43" i="28"/>
  <c r="C44" i="28"/>
  <c r="C35" i="28"/>
  <c r="B36" i="28"/>
  <c r="B37" i="28"/>
  <c r="B38" i="28"/>
  <c r="B39" i="28"/>
  <c r="B40" i="28"/>
  <c r="B41" i="28"/>
  <c r="B42" i="28"/>
  <c r="B43" i="28"/>
  <c r="B44" i="28"/>
  <c r="B35" i="28"/>
  <c r="T35" i="39"/>
  <c r="Y35" i="39"/>
  <c r="Q35" i="39"/>
  <c r="J35" i="39"/>
  <c r="T34" i="39"/>
  <c r="V34" i="39"/>
  <c r="Q34" i="39"/>
  <c r="J34" i="39"/>
  <c r="T33" i="39"/>
  <c r="Y33" i="39"/>
  <c r="Q33" i="39"/>
  <c r="J33" i="39"/>
  <c r="T32" i="39"/>
  <c r="Z32" i="39"/>
  <c r="Q32" i="39"/>
  <c r="J32" i="39"/>
  <c r="T31" i="39"/>
  <c r="Y31" i="39"/>
  <c r="Q31" i="39"/>
  <c r="J31" i="39"/>
  <c r="T30" i="39"/>
  <c r="V30" i="39"/>
  <c r="Q30" i="39"/>
  <c r="J30" i="39"/>
  <c r="T29" i="39"/>
  <c r="Y29" i="39"/>
  <c r="Q29" i="39"/>
  <c r="J29" i="39"/>
  <c r="T28" i="39"/>
  <c r="Z28" i="39"/>
  <c r="Q28" i="39"/>
  <c r="J28" i="39"/>
  <c r="T27" i="39"/>
  <c r="Y27" i="39"/>
  <c r="Q27" i="39"/>
  <c r="J27" i="39"/>
  <c r="T26" i="39"/>
  <c r="Z26" i="39"/>
  <c r="Q26" i="39"/>
  <c r="J26" i="39"/>
  <c r="T25" i="39"/>
  <c r="Y25" i="39"/>
  <c r="Q25" i="39"/>
  <c r="J25" i="39"/>
  <c r="T24" i="39"/>
  <c r="Z24" i="39"/>
  <c r="Q24" i="39"/>
  <c r="J24" i="39"/>
  <c r="T23" i="39"/>
  <c r="Y23" i="39"/>
  <c r="Q23" i="39"/>
  <c r="J23" i="39"/>
  <c r="T22" i="39"/>
  <c r="V22" i="39"/>
  <c r="Q22" i="39"/>
  <c r="J22" i="39"/>
  <c r="T21" i="39"/>
  <c r="Y21" i="39"/>
  <c r="Q21" i="39"/>
  <c r="J21" i="39"/>
  <c r="T20" i="39"/>
  <c r="W20" i="39"/>
  <c r="Q20" i="39"/>
  <c r="J20" i="39"/>
  <c r="T19" i="39"/>
  <c r="Y19" i="39"/>
  <c r="Q19" i="39"/>
  <c r="J19" i="39"/>
  <c r="T18" i="39"/>
  <c r="Z18" i="39"/>
  <c r="Q18" i="39"/>
  <c r="J18" i="39"/>
  <c r="T17" i="39"/>
  <c r="Y17" i="39"/>
  <c r="Q17" i="39"/>
  <c r="J17" i="39"/>
  <c r="T16" i="39"/>
  <c r="Z16" i="39"/>
  <c r="Q16" i="39"/>
  <c r="J16" i="39"/>
  <c r="T15" i="39"/>
  <c r="Z15" i="39"/>
  <c r="Q15" i="39"/>
  <c r="J15" i="39"/>
  <c r="T14" i="39"/>
  <c r="W14" i="39"/>
  <c r="Q14" i="39"/>
  <c r="J14" i="39"/>
  <c r="T13" i="39"/>
  <c r="Z13" i="39"/>
  <c r="Q13" i="39"/>
  <c r="J13" i="39"/>
  <c r="T12" i="39"/>
  <c r="Y12" i="39"/>
  <c r="Q12" i="39"/>
  <c r="J12" i="39"/>
  <c r="T11" i="39"/>
  <c r="W11" i="39"/>
  <c r="Q11" i="39"/>
  <c r="J11" i="39"/>
  <c r="S15" i="39"/>
  <c r="D39" i="28"/>
  <c r="S16" i="39"/>
  <c r="D40" i="28"/>
  <c r="S17" i="39"/>
  <c r="D41" i="28"/>
  <c r="S19" i="39"/>
  <c r="D43" i="28"/>
  <c r="S20" i="39"/>
  <c r="D44" i="28"/>
  <c r="S21" i="39"/>
  <c r="S23" i="39"/>
  <c r="S25" i="39"/>
  <c r="S27" i="39"/>
  <c r="S28" i="39"/>
  <c r="S29" i="39"/>
  <c r="S31" i="39"/>
  <c r="S33" i="39"/>
  <c r="S35" i="39"/>
  <c r="S24" i="39"/>
  <c r="S32" i="39"/>
  <c r="S14" i="39"/>
  <c r="D38" i="28"/>
  <c r="S18" i="39"/>
  <c r="D42" i="28"/>
  <c r="S22" i="39"/>
  <c r="S26" i="39"/>
  <c r="S30" i="39"/>
  <c r="S34" i="39"/>
  <c r="S13" i="39"/>
  <c r="D37" i="28"/>
  <c r="A28" i="25"/>
  <c r="A28" i="24"/>
  <c r="A28" i="23"/>
  <c r="A28" i="38"/>
  <c r="A28" i="36"/>
  <c r="A28" i="35"/>
  <c r="A28" i="34"/>
  <c r="A28" i="26"/>
  <c r="A28" i="37"/>
  <c r="A31" i="36"/>
  <c r="A31" i="35"/>
  <c r="A31" i="34"/>
  <c r="A31" i="26"/>
  <c r="A31" i="25"/>
  <c r="A31" i="23"/>
  <c r="A31" i="37"/>
  <c r="A31" i="24"/>
  <c r="A31" i="38"/>
  <c r="A27" i="36"/>
  <c r="A27" i="35"/>
  <c r="A27" i="34"/>
  <c r="A27" i="26"/>
  <c r="A27" i="25"/>
  <c r="A27" i="24"/>
  <c r="A27" i="23"/>
  <c r="A27" i="37"/>
  <c r="A27" i="38"/>
  <c r="A30" i="37"/>
  <c r="A30" i="36"/>
  <c r="A30" i="38"/>
  <c r="A30" i="35"/>
  <c r="A30" i="26"/>
  <c r="A30" i="25"/>
  <c r="A30" i="24"/>
  <c r="A30" i="23"/>
  <c r="A30" i="34"/>
  <c r="A26" i="37"/>
  <c r="A26" i="35"/>
  <c r="A26" i="38"/>
  <c r="A26" i="26"/>
  <c r="A26" i="25"/>
  <c r="A26" i="24"/>
  <c r="A26" i="23"/>
  <c r="A26" i="36"/>
  <c r="A26" i="34"/>
  <c r="A29" i="38"/>
  <c r="A29" i="25"/>
  <c r="A29" i="24"/>
  <c r="A29" i="23"/>
  <c r="A29" i="36"/>
  <c r="A29" i="35"/>
  <c r="A29" i="34"/>
  <c r="A29" i="26"/>
  <c r="A29" i="37"/>
  <c r="S12" i="39"/>
  <c r="D36" i="28"/>
  <c r="A25" i="25"/>
  <c r="A25" i="35"/>
  <c r="A25" i="38"/>
  <c r="A25" i="24"/>
  <c r="A25" i="26"/>
  <c r="A25" i="36"/>
  <c r="A25" i="23"/>
  <c r="A25" i="34"/>
  <c r="A25" i="37"/>
  <c r="A24" i="26"/>
  <c r="A24" i="37"/>
  <c r="A24" i="23"/>
  <c r="A24" i="24"/>
  <c r="A24" i="25"/>
  <c r="A24" i="38"/>
  <c r="A24" i="35"/>
  <c r="A24" i="36"/>
  <c r="A24" i="34"/>
  <c r="S11" i="39"/>
  <c r="R18" i="39"/>
  <c r="R34" i="39"/>
  <c r="Z33" i="39"/>
  <c r="X35" i="39"/>
  <c r="Z31" i="39"/>
  <c r="Z35" i="39"/>
  <c r="W35" i="39"/>
  <c r="W23" i="39"/>
  <c r="Z21" i="39"/>
  <c r="X23" i="39"/>
  <c r="X12" i="39"/>
  <c r="R22" i="39"/>
  <c r="Z23" i="39"/>
  <c r="Q36" i="39"/>
  <c r="W29" i="39"/>
  <c r="V31" i="39"/>
  <c r="Z29" i="39"/>
  <c r="W31" i="39"/>
  <c r="W33" i="39"/>
  <c r="V35" i="39"/>
  <c r="Y15" i="39"/>
  <c r="Y20" i="39"/>
  <c r="W25" i="39"/>
  <c r="V12" i="39"/>
  <c r="X17" i="39"/>
  <c r="V19" i="39"/>
  <c r="Z25" i="39"/>
  <c r="W27" i="39"/>
  <c r="W12" i="39"/>
  <c r="Z17" i="39"/>
  <c r="W19" i="39"/>
  <c r="R26" i="39"/>
  <c r="X27" i="39"/>
  <c r="Y32" i="39"/>
  <c r="X19" i="39"/>
  <c r="Z27" i="39"/>
  <c r="Z12" i="39"/>
  <c r="Y14" i="39"/>
  <c r="Y16" i="39"/>
  <c r="Z19" i="39"/>
  <c r="W21" i="39"/>
  <c r="Y24" i="39"/>
  <c r="X21" i="39"/>
  <c r="V23" i="39"/>
  <c r="R30" i="39"/>
  <c r="X31" i="39"/>
  <c r="Y28" i="39"/>
  <c r="Y11" i="39"/>
  <c r="Y13" i="39"/>
  <c r="W17" i="39"/>
  <c r="V27" i="39"/>
  <c r="R25" i="39"/>
  <c r="R33" i="39"/>
  <c r="J36" i="39"/>
  <c r="R13" i="39"/>
  <c r="R14" i="39"/>
  <c r="R15" i="39"/>
  <c r="R16" i="39"/>
  <c r="V17" i="39"/>
  <c r="X18" i="39"/>
  <c r="R20" i="39"/>
  <c r="V21" i="39"/>
  <c r="X22" i="39"/>
  <c r="R24" i="39"/>
  <c r="V25" i="39"/>
  <c r="X26" i="39"/>
  <c r="R28" i="39"/>
  <c r="V29" i="39"/>
  <c r="X30" i="39"/>
  <c r="R32" i="39"/>
  <c r="V33" i="39"/>
  <c r="X34" i="39"/>
  <c r="R12" i="39"/>
  <c r="R19" i="39"/>
  <c r="R23" i="39"/>
  <c r="X25" i="39"/>
  <c r="R27" i="39"/>
  <c r="X29" i="39"/>
  <c r="R31" i="39"/>
  <c r="X33" i="39"/>
  <c r="R35" i="39"/>
  <c r="X11" i="39"/>
  <c r="X13" i="39"/>
  <c r="X14" i="39"/>
  <c r="X15" i="39"/>
  <c r="X16" i="39"/>
  <c r="X20" i="39"/>
  <c r="X24" i="39"/>
  <c r="X28" i="39"/>
  <c r="X32" i="39"/>
  <c r="R17" i="39"/>
  <c r="R21" i="39"/>
  <c r="R29" i="39"/>
  <c r="Z11" i="39"/>
  <c r="Z14" i="39"/>
  <c r="V18" i="39"/>
  <c r="Z20" i="39"/>
  <c r="V26" i="39"/>
  <c r="R11" i="39"/>
  <c r="W18" i="39"/>
  <c r="W22" i="39"/>
  <c r="W26" i="39"/>
  <c r="W30" i="39"/>
  <c r="W34" i="39"/>
  <c r="Y26" i="39"/>
  <c r="Y30" i="39"/>
  <c r="Y34" i="39"/>
  <c r="V11" i="39"/>
  <c r="V13" i="39"/>
  <c r="V14" i="39"/>
  <c r="V16" i="39"/>
  <c r="V20" i="39"/>
  <c r="Z30" i="39"/>
  <c r="Y18" i="39"/>
  <c r="Y22" i="39"/>
  <c r="V15" i="39"/>
  <c r="Z22" i="39"/>
  <c r="V24" i="39"/>
  <c r="V28" i="39"/>
  <c r="V32" i="39"/>
  <c r="Z34" i="39"/>
  <c r="W13" i="39"/>
  <c r="W15" i="39"/>
  <c r="W16" i="39"/>
  <c r="W24" i="39"/>
  <c r="W28" i="39"/>
  <c r="W32" i="39"/>
  <c r="X37" i="39"/>
  <c r="W37" i="39"/>
  <c r="Y37" i="39"/>
  <c r="R36" i="39"/>
  <c r="D35" i="28"/>
  <c r="D46" i="28"/>
  <c r="S36" i="39"/>
  <c r="Z37" i="39"/>
  <c r="AA37" i="39"/>
  <c r="X39" i="39"/>
  <c r="AA39" i="1"/>
  <c r="AC39" i="1"/>
  <c r="X39" i="1"/>
  <c r="Q39" i="1"/>
  <c r="AA38" i="1"/>
  <c r="AE38" i="1"/>
  <c r="X38" i="1"/>
  <c r="Q38" i="1"/>
  <c r="AA37" i="1"/>
  <c r="AG37" i="1"/>
  <c r="X37" i="1"/>
  <c r="Q37" i="1"/>
  <c r="AA36" i="1"/>
  <c r="AC36" i="1"/>
  <c r="X36" i="1"/>
  <c r="Q36" i="1"/>
  <c r="AA35" i="1"/>
  <c r="AC35" i="1"/>
  <c r="X35" i="1"/>
  <c r="Q35" i="1"/>
  <c r="AA34" i="1"/>
  <c r="AE34" i="1"/>
  <c r="X34" i="1"/>
  <c r="Q34" i="1"/>
  <c r="AA33" i="1"/>
  <c r="AG33" i="1"/>
  <c r="X33" i="1"/>
  <c r="Q33" i="1"/>
  <c r="AA32" i="1"/>
  <c r="AC32" i="1"/>
  <c r="X32" i="1"/>
  <c r="Q32" i="1"/>
  <c r="AA31" i="1"/>
  <c r="AC31" i="1"/>
  <c r="X31" i="1"/>
  <c r="Q31" i="1"/>
  <c r="AA30" i="1"/>
  <c r="AG30" i="1"/>
  <c r="X30" i="1"/>
  <c r="Q30" i="1"/>
  <c r="AA29" i="1"/>
  <c r="AC29" i="1"/>
  <c r="X29" i="1"/>
  <c r="Q29" i="1"/>
  <c r="AA28" i="1"/>
  <c r="AE28" i="1"/>
  <c r="X28" i="1"/>
  <c r="Q28" i="1"/>
  <c r="AA27" i="1"/>
  <c r="AC27" i="1"/>
  <c r="X27" i="1"/>
  <c r="Q27" i="1"/>
  <c r="AA26" i="1"/>
  <c r="AE26" i="1"/>
  <c r="X26" i="1"/>
  <c r="Q26" i="1"/>
  <c r="AA25" i="1"/>
  <c r="AC25" i="1"/>
  <c r="X25" i="1"/>
  <c r="Q25" i="1"/>
  <c r="AA24" i="1"/>
  <c r="AG24" i="1"/>
  <c r="X24" i="1"/>
  <c r="Q24" i="1"/>
  <c r="AA23" i="1"/>
  <c r="AC23" i="1"/>
  <c r="X23" i="1"/>
  <c r="Q23" i="1"/>
  <c r="AA22" i="1"/>
  <c r="AC22" i="1"/>
  <c r="X22" i="1"/>
  <c r="Q22" i="1"/>
  <c r="AA21" i="1"/>
  <c r="AE21" i="1"/>
  <c r="X21" i="1"/>
  <c r="Q21" i="1"/>
  <c r="AA20" i="1"/>
  <c r="AG20" i="1"/>
  <c r="X20" i="1"/>
  <c r="Q20" i="1"/>
  <c r="AA19" i="1"/>
  <c r="AE19" i="1"/>
  <c r="X19" i="1"/>
  <c r="Q19" i="1"/>
  <c r="AA18" i="1"/>
  <c r="AE18" i="1"/>
  <c r="X18" i="1"/>
  <c r="Q18" i="1"/>
  <c r="AA17" i="1"/>
  <c r="AC17" i="1"/>
  <c r="AA16" i="1"/>
  <c r="AE16" i="1"/>
  <c r="AA15" i="1"/>
  <c r="AC15" i="1"/>
  <c r="AA14" i="1"/>
  <c r="AE14" i="1"/>
  <c r="AA13" i="1"/>
  <c r="AG13" i="1"/>
  <c r="AA12" i="1"/>
  <c r="AE12" i="1"/>
  <c r="X12" i="1"/>
  <c r="Q12" i="1"/>
  <c r="AA11" i="1"/>
  <c r="AG11" i="1"/>
  <c r="X11" i="1"/>
  <c r="Q11" i="1"/>
  <c r="Z35" i="1"/>
  <c r="Z39" i="1"/>
  <c r="AG22" i="1"/>
  <c r="AF25" i="1"/>
  <c r="Z24" i="1"/>
  <c r="Z13" i="1"/>
  <c r="AG38" i="1"/>
  <c r="Z37" i="1"/>
  <c r="Z17" i="1"/>
  <c r="Z22" i="1"/>
  <c r="D18" i="28"/>
  <c r="AD39" i="1"/>
  <c r="AE39" i="1"/>
  <c r="AG39" i="1"/>
  <c r="AG17" i="1"/>
  <c r="AE35" i="1"/>
  <c r="Y13" i="1"/>
  <c r="AG21" i="1"/>
  <c r="AG28" i="1"/>
  <c r="Z25" i="1"/>
  <c r="Z29" i="1"/>
  <c r="Y31" i="1"/>
  <c r="Y20" i="1"/>
  <c r="AD25" i="1"/>
  <c r="AG16" i="1"/>
  <c r="AD29" i="1"/>
  <c r="AG14" i="1"/>
  <c r="AE25" i="1"/>
  <c r="AF35" i="1"/>
  <c r="AG26" i="1"/>
  <c r="AE29" i="1"/>
  <c r="AF31" i="1"/>
  <c r="AF16" i="1"/>
  <c r="AF21" i="1"/>
  <c r="Y24" i="1"/>
  <c r="Z27" i="1"/>
  <c r="AF29" i="1"/>
  <c r="AG31" i="1"/>
  <c r="AG27" i="1"/>
  <c r="AD27" i="1"/>
  <c r="AD20" i="1"/>
  <c r="AE27" i="1"/>
  <c r="Z33" i="1"/>
  <c r="Y37" i="1"/>
  <c r="AF27" i="1"/>
  <c r="AJ30" i="1"/>
  <c r="Z30" i="1"/>
  <c r="Q40" i="1"/>
  <c r="Z11" i="1"/>
  <c r="Y18" i="1"/>
  <c r="Z18" i="1"/>
  <c r="AC33" i="1"/>
  <c r="X40" i="1"/>
  <c r="AJ19" i="1"/>
  <c r="Z19" i="1"/>
  <c r="AC24" i="1"/>
  <c r="Y29" i="1"/>
  <c r="Y32" i="1"/>
  <c r="Z32" i="1"/>
  <c r="AD33" i="1"/>
  <c r="Y11" i="1"/>
  <c r="AF14" i="1"/>
  <c r="Y17" i="1"/>
  <c r="AK19" i="1"/>
  <c r="AC20" i="1"/>
  <c r="Y22" i="1"/>
  <c r="Y23" i="1"/>
  <c r="Z23" i="1"/>
  <c r="AD24" i="1"/>
  <c r="AF26" i="1"/>
  <c r="Z31" i="1"/>
  <c r="Y34" i="1"/>
  <c r="Z34" i="1"/>
  <c r="AD35" i="1"/>
  <c r="AF38" i="1"/>
  <c r="AC11" i="1"/>
  <c r="AF19" i="1"/>
  <c r="AD22" i="1"/>
  <c r="Y15" i="1"/>
  <c r="Z15" i="1"/>
  <c r="AJ27" i="1"/>
  <c r="Z28" i="1"/>
  <c r="Y16" i="1"/>
  <c r="Z16" i="1"/>
  <c r="AD17" i="1"/>
  <c r="Y21" i="1"/>
  <c r="Z21" i="1"/>
  <c r="AD11" i="1"/>
  <c r="AC13" i="1"/>
  <c r="AE17" i="1"/>
  <c r="AG19" i="1"/>
  <c r="AE22" i="1"/>
  <c r="Y27" i="1"/>
  <c r="AD31" i="1"/>
  <c r="AF34" i="1"/>
  <c r="AG35" i="1"/>
  <c r="AC37" i="1"/>
  <c r="Y39" i="1"/>
  <c r="Y12" i="1"/>
  <c r="Z12" i="1"/>
  <c r="AD13" i="1"/>
  <c r="AF17" i="1"/>
  <c r="Z20" i="1"/>
  <c r="AF22" i="1"/>
  <c r="AG25" i="1"/>
  <c r="AF28" i="1"/>
  <c r="AG29" i="1"/>
  <c r="AE31" i="1"/>
  <c r="Y33" i="1"/>
  <c r="AG34" i="1"/>
  <c r="Y36" i="1"/>
  <c r="Z36" i="1"/>
  <c r="AD37" i="1"/>
  <c r="AJ11" i="1"/>
  <c r="Z14" i="1"/>
  <c r="AJ25" i="1"/>
  <c r="Z26" i="1"/>
  <c r="Y38" i="1"/>
  <c r="Z38" i="1"/>
  <c r="AK11" i="1"/>
  <c r="AK30" i="1"/>
  <c r="Y35" i="1"/>
  <c r="Y25" i="1"/>
  <c r="AC18" i="1"/>
  <c r="AC30" i="1"/>
  <c r="AD12" i="1"/>
  <c r="Y14" i="1"/>
  <c r="AD15" i="1"/>
  <c r="AD18" i="1"/>
  <c r="Y19" i="1"/>
  <c r="AD23" i="1"/>
  <c r="Y26" i="1"/>
  <c r="Y28" i="1"/>
  <c r="AD30" i="1"/>
  <c r="AD32" i="1"/>
  <c r="AD36" i="1"/>
  <c r="AF39" i="1"/>
  <c r="AC12" i="1"/>
  <c r="AE30" i="1"/>
  <c r="AE36" i="1"/>
  <c r="AF12" i="1"/>
  <c r="AF15" i="1"/>
  <c r="AF18" i="1"/>
  <c r="AF30" i="1"/>
  <c r="AF36" i="1"/>
  <c r="AE11" i="1"/>
  <c r="AG12" i="1"/>
  <c r="AE13" i="1"/>
  <c r="AC14" i="1"/>
  <c r="AG15" i="1"/>
  <c r="AC16" i="1"/>
  <c r="AG18" i="1"/>
  <c r="AC19" i="1"/>
  <c r="AE20" i="1"/>
  <c r="AC21" i="1"/>
  <c r="AG23" i="1"/>
  <c r="AE24" i="1"/>
  <c r="AK25" i="1"/>
  <c r="AC26" i="1"/>
  <c r="AK27" i="1"/>
  <c r="AC28" i="1"/>
  <c r="AG32" i="1"/>
  <c r="AE33" i="1"/>
  <c r="AC34" i="1"/>
  <c r="AG36" i="1"/>
  <c r="AE37" i="1"/>
  <c r="AC38" i="1"/>
  <c r="AE15" i="1"/>
  <c r="AF11" i="1"/>
  <c r="AF13" i="1"/>
  <c r="AD14" i="1"/>
  <c r="AD16" i="1"/>
  <c r="AD19" i="1"/>
  <c r="AF20" i="1"/>
  <c r="AD21" i="1"/>
  <c r="AF24" i="1"/>
  <c r="AD26" i="1"/>
  <c r="AD28" i="1"/>
  <c r="Y30" i="1"/>
  <c r="AF33" i="1"/>
  <c r="AD34" i="1"/>
  <c r="AF37" i="1"/>
  <c r="AD38" i="1"/>
  <c r="AE23" i="1"/>
  <c r="AE32" i="1"/>
  <c r="AF23" i="1"/>
  <c r="AF32" i="1"/>
  <c r="D20" i="28"/>
  <c r="D21" i="28"/>
  <c r="D22" i="28"/>
  <c r="D19" i="28"/>
  <c r="D17" i="28"/>
  <c r="D16" i="28"/>
  <c r="AL19" i="1"/>
  <c r="AL27" i="1"/>
  <c r="AL30" i="1"/>
  <c r="AJ40" i="1"/>
  <c r="AL25" i="1"/>
  <c r="AL11" i="1"/>
  <c r="AK40" i="1"/>
  <c r="AF41" i="1"/>
  <c r="Y40" i="1"/>
  <c r="D30" i="28"/>
  <c r="AL40" i="1"/>
  <c r="AM25" i="1"/>
  <c r="AD41" i="1"/>
  <c r="AE41" i="1"/>
  <c r="AM11" i="1"/>
  <c r="AM30" i="1"/>
  <c r="AM27" i="1"/>
  <c r="AM19" i="1"/>
  <c r="Z40" i="1"/>
  <c r="AG41" i="1"/>
  <c r="AH41" i="1"/>
  <c r="AE43" i="1"/>
  <c r="AM40" i="1"/>
  <c r="J2" i="30"/>
  <c r="I2" i="30"/>
  <c r="H2" i="30"/>
  <c r="G2" i="30"/>
  <c r="F2" i="30"/>
  <c r="E2" i="30"/>
  <c r="J1" i="30"/>
  <c r="I1" i="30"/>
  <c r="H1" i="30"/>
  <c r="G1" i="30"/>
  <c r="F1" i="30"/>
  <c r="A25" i="22"/>
  <c r="A26" i="22"/>
  <c r="A27" i="22"/>
  <c r="A28" i="22"/>
  <c r="A29" i="22"/>
  <c r="A30" i="22"/>
  <c r="A31" i="22"/>
  <c r="A24" i="22"/>
  <c r="A18" i="22"/>
  <c r="A19" i="22"/>
  <c r="A20" i="22"/>
  <c r="A12" i="22"/>
  <c r="A13" i="22"/>
  <c r="A14" i="22"/>
  <c r="A15" i="22"/>
  <c r="A16" i="22"/>
  <c r="A17" i="22"/>
  <c r="A11" i="22"/>
  <c r="E1" i="30"/>
  <c r="D1" i="30"/>
  <c r="C1" i="30"/>
  <c r="B1" i="30"/>
  <c r="A1" i="30"/>
  <c r="D2" i="30"/>
  <c r="C2" i="30"/>
  <c r="B2" i="30"/>
  <c r="C22" i="12"/>
  <c r="C23" i="12"/>
  <c r="C24" i="12"/>
  <c r="C25" i="12"/>
  <c r="C26" i="12"/>
  <c r="C27" i="12"/>
  <c r="C28" i="12"/>
  <c r="C29" i="12"/>
  <c r="C30" i="12"/>
  <c r="C21" i="12"/>
  <c r="B22" i="12"/>
  <c r="B23" i="12"/>
  <c r="B24" i="12"/>
  <c r="B25" i="12"/>
  <c r="B26" i="12"/>
  <c r="B27" i="12"/>
  <c r="B28" i="12"/>
  <c r="B29" i="12"/>
  <c r="B30" i="12"/>
  <c r="B21" i="12"/>
  <c r="C18" i="12"/>
  <c r="C19" i="12"/>
  <c r="C20" i="12"/>
  <c r="B18" i="12"/>
  <c r="B19" i="12"/>
  <c r="B20" i="12"/>
  <c r="C15" i="12"/>
  <c r="C16" i="12"/>
  <c r="C17" i="12"/>
  <c r="B15" i="12"/>
  <c r="B16" i="12"/>
  <c r="B17" i="12"/>
  <c r="C14" i="12"/>
  <c r="B14" i="12"/>
  <c r="F69" i="28"/>
  <c r="J69" i="28"/>
  <c r="F68" i="28"/>
  <c r="I68" i="28"/>
  <c r="F67" i="28"/>
  <c r="H67" i="28"/>
  <c r="F66" i="28"/>
  <c r="K66" i="28"/>
  <c r="F65" i="28"/>
  <c r="J65" i="28"/>
  <c r="F64" i="28"/>
  <c r="L64" i="28"/>
  <c r="F63" i="28"/>
  <c r="L63" i="28"/>
  <c r="F62" i="28"/>
  <c r="L62" i="28"/>
  <c r="F61" i="28"/>
  <c r="J61" i="28"/>
  <c r="F60" i="28"/>
  <c r="I60" i="28"/>
  <c r="F59" i="28"/>
  <c r="H59" i="28"/>
  <c r="B59" i="28"/>
  <c r="F58" i="28"/>
  <c r="H58" i="28"/>
  <c r="C58" i="28"/>
  <c r="B58" i="28"/>
  <c r="F57" i="28"/>
  <c r="J57" i="28"/>
  <c r="C57" i="28"/>
  <c r="B57" i="28"/>
  <c r="F56" i="28"/>
  <c r="L56" i="28"/>
  <c r="C56" i="28"/>
  <c r="B56" i="28"/>
  <c r="F55" i="28"/>
  <c r="J55" i="28"/>
  <c r="C55" i="28"/>
  <c r="B55" i="28"/>
  <c r="F54" i="28"/>
  <c r="H54" i="28"/>
  <c r="C54" i="28"/>
  <c r="B54" i="28"/>
  <c r="F53" i="28"/>
  <c r="J53" i="28"/>
  <c r="C53" i="28"/>
  <c r="B53" i="28"/>
  <c r="F52" i="28"/>
  <c r="L52" i="28"/>
  <c r="C52" i="28"/>
  <c r="B52" i="28"/>
  <c r="F51" i="28"/>
  <c r="J51" i="28"/>
  <c r="C51" i="28"/>
  <c r="B51" i="28"/>
  <c r="F44" i="28"/>
  <c r="H44" i="28"/>
  <c r="F43" i="28"/>
  <c r="J43" i="28"/>
  <c r="F42" i="28"/>
  <c r="L42" i="28"/>
  <c r="F41" i="28"/>
  <c r="J41" i="28"/>
  <c r="F40" i="28"/>
  <c r="H40" i="28"/>
  <c r="F39" i="28"/>
  <c r="J39" i="28"/>
  <c r="F38" i="28"/>
  <c r="L38" i="28"/>
  <c r="F37" i="28"/>
  <c r="J37" i="28"/>
  <c r="F36" i="28"/>
  <c r="H36" i="28"/>
  <c r="F35" i="28"/>
  <c r="J35" i="28"/>
  <c r="M32" i="28"/>
  <c r="M48" i="28"/>
  <c r="G32" i="28"/>
  <c r="F32" i="28"/>
  <c r="E32" i="28"/>
  <c r="D32" i="28"/>
  <c r="E27" i="28"/>
  <c r="F28" i="28"/>
  <c r="K28" i="28"/>
  <c r="F27" i="28"/>
  <c r="J27" i="28"/>
  <c r="F26" i="28"/>
  <c r="I26" i="28"/>
  <c r="F25" i="28"/>
  <c r="L25" i="28"/>
  <c r="O24" i="28"/>
  <c r="F24" i="28"/>
  <c r="L24" i="28"/>
  <c r="F23" i="28"/>
  <c r="J23" i="28"/>
  <c r="F22" i="28"/>
  <c r="H22" i="28"/>
  <c r="F21" i="28"/>
  <c r="H21" i="28"/>
  <c r="O20" i="28"/>
  <c r="F20" i="28"/>
  <c r="L20" i="28"/>
  <c r="F19" i="28"/>
  <c r="K19" i="28"/>
  <c r="F18" i="28"/>
  <c r="J18" i="28"/>
  <c r="F17" i="28"/>
  <c r="L17" i="28"/>
  <c r="F16" i="28"/>
  <c r="H16" i="28"/>
  <c r="I19" i="28"/>
  <c r="J19" i="28"/>
  <c r="I38" i="28"/>
  <c r="L55" i="28"/>
  <c r="J17" i="28"/>
  <c r="L19" i="28"/>
  <c r="J38" i="28"/>
  <c r="K17" i="28"/>
  <c r="K38" i="28"/>
  <c r="H35" i="28"/>
  <c r="K18" i="28"/>
  <c r="L18" i="28"/>
  <c r="K51" i="28"/>
  <c r="H18" i="28"/>
  <c r="L37" i="28"/>
  <c r="I18" i="28"/>
  <c r="J20" i="28"/>
  <c r="J42" i="28"/>
  <c r="I56" i="28"/>
  <c r="K52" i="28"/>
  <c r="J21" i="28"/>
  <c r="H61" i="28"/>
  <c r="K65" i="28"/>
  <c r="L65" i="28"/>
  <c r="I63" i="28"/>
  <c r="J63" i="28"/>
  <c r="L66" i="28"/>
  <c r="K63" i="28"/>
  <c r="K64" i="28"/>
  <c r="H62" i="28"/>
  <c r="I62" i="28"/>
  <c r="I66" i="28"/>
  <c r="J62" i="28"/>
  <c r="J59" i="28"/>
  <c r="K62" i="28"/>
  <c r="H65" i="28"/>
  <c r="J67" i="28"/>
  <c r="I65" i="28"/>
  <c r="J24" i="28"/>
  <c r="H27" i="28"/>
  <c r="K27" i="28"/>
  <c r="L27" i="28"/>
  <c r="I42" i="28"/>
  <c r="J54" i="28"/>
  <c r="H57" i="28"/>
  <c r="I55" i="28"/>
  <c r="H55" i="28"/>
  <c r="K55" i="28"/>
  <c r="J56" i="28"/>
  <c r="K56" i="28"/>
  <c r="H53" i="28"/>
  <c r="L53" i="28"/>
  <c r="I51" i="28"/>
  <c r="J52" i="28"/>
  <c r="L51" i="28"/>
  <c r="H51" i="28"/>
  <c r="I52" i="28"/>
  <c r="J58" i="28"/>
  <c r="L69" i="28"/>
  <c r="H69" i="28"/>
  <c r="H39" i="28"/>
  <c r="K42" i="28"/>
  <c r="J40" i="28"/>
  <c r="H41" i="28"/>
  <c r="I41" i="28"/>
  <c r="H43" i="28"/>
  <c r="K41" i="28"/>
  <c r="L41" i="28"/>
  <c r="J44" i="28"/>
  <c r="H37" i="28"/>
  <c r="K37" i="28"/>
  <c r="J36" i="28"/>
  <c r="I37" i="28"/>
  <c r="I16" i="28"/>
  <c r="J16" i="28"/>
  <c r="K16" i="28"/>
  <c r="I25" i="28"/>
  <c r="J26" i="28"/>
  <c r="I28" i="28"/>
  <c r="H24" i="28"/>
  <c r="J25" i="28"/>
  <c r="K26" i="28"/>
  <c r="J28" i="28"/>
  <c r="I24" i="28"/>
  <c r="K25" i="28"/>
  <c r="L28" i="28"/>
  <c r="H25" i="28"/>
  <c r="K24" i="28"/>
  <c r="I27" i="28"/>
  <c r="E22" i="28"/>
  <c r="E21" i="28"/>
  <c r="E20" i="28"/>
  <c r="E19" i="28"/>
  <c r="L26" i="28"/>
  <c r="I35" i="28"/>
  <c r="I43" i="28"/>
  <c r="I53" i="28"/>
  <c r="L16" i="28"/>
  <c r="H20" i="28"/>
  <c r="I22" i="28"/>
  <c r="E17" i="28"/>
  <c r="H19" i="28"/>
  <c r="I20" i="28"/>
  <c r="I21" i="28"/>
  <c r="J22" i="28"/>
  <c r="K23" i="28"/>
  <c r="E26" i="28"/>
  <c r="H28" i="28"/>
  <c r="K35" i="28"/>
  <c r="I36" i="28"/>
  <c r="K39" i="28"/>
  <c r="I40" i="28"/>
  <c r="K43" i="28"/>
  <c r="I44" i="28"/>
  <c r="K53" i="28"/>
  <c r="I54" i="28"/>
  <c r="K57" i="28"/>
  <c r="I58" i="28"/>
  <c r="I59" i="28"/>
  <c r="J60" i="28"/>
  <c r="K61" i="28"/>
  <c r="H66" i="28"/>
  <c r="I67" i="28"/>
  <c r="J68" i="28"/>
  <c r="K69" i="28"/>
  <c r="L23" i="28"/>
  <c r="L57" i="28"/>
  <c r="K60" i="28"/>
  <c r="L61" i="28"/>
  <c r="K68" i="28"/>
  <c r="H23" i="28"/>
  <c r="K22" i="28"/>
  <c r="L43" i="28"/>
  <c r="H17" i="28"/>
  <c r="K21" i="28"/>
  <c r="E24" i="28"/>
  <c r="E25" i="28"/>
  <c r="H26" i="28"/>
  <c r="K44" i="28"/>
  <c r="K54" i="28"/>
  <c r="K58" i="28"/>
  <c r="K59" i="28"/>
  <c r="L60" i="28"/>
  <c r="H64" i="28"/>
  <c r="J66" i="28"/>
  <c r="K67" i="28"/>
  <c r="L68" i="28"/>
  <c r="D70" i="28"/>
  <c r="E16" i="28"/>
  <c r="L35" i="28"/>
  <c r="L39" i="28"/>
  <c r="K20" i="28"/>
  <c r="L22" i="28"/>
  <c r="K36" i="28"/>
  <c r="K40" i="28"/>
  <c r="I17" i="28"/>
  <c r="L21" i="28"/>
  <c r="E23" i="28"/>
  <c r="L36" i="28"/>
  <c r="H38" i="28"/>
  <c r="L40" i="28"/>
  <c r="H42" i="28"/>
  <c r="L44" i="28"/>
  <c r="H52" i="28"/>
  <c r="L54" i="28"/>
  <c r="H56" i="28"/>
  <c r="L58" i="28"/>
  <c r="L59" i="28"/>
  <c r="H63" i="28"/>
  <c r="I64" i="28"/>
  <c r="L67" i="28"/>
  <c r="J64" i="28"/>
  <c r="I39" i="28"/>
  <c r="I57" i="28"/>
  <c r="H60" i="28"/>
  <c r="I61" i="28"/>
  <c r="H68" i="28"/>
  <c r="I69" i="28"/>
  <c r="I23" i="28"/>
  <c r="E28" i="28"/>
  <c r="E18" i="28"/>
  <c r="L30" i="28"/>
  <c r="K30" i="28"/>
  <c r="J30" i="28"/>
  <c r="I30" i="28"/>
  <c r="D71" i="28"/>
  <c r="E35" i="28"/>
  <c r="J46" i="28"/>
  <c r="K71" i="28"/>
  <c r="J71" i="28"/>
  <c r="I46" i="28"/>
  <c r="E30" i="28"/>
  <c r="I71" i="28"/>
  <c r="K46" i="28"/>
  <c r="E58" i="28"/>
  <c r="E56" i="28"/>
  <c r="E37" i="28"/>
  <c r="E36" i="28"/>
  <c r="E63" i="28"/>
  <c r="E52" i="28"/>
  <c r="E69" i="28"/>
  <c r="E60" i="28"/>
  <c r="E64" i="28"/>
  <c r="E41" i="28"/>
  <c r="E62" i="28"/>
  <c r="E59" i="28"/>
  <c r="E40" i="28"/>
  <c r="E38" i="28"/>
  <c r="E65" i="28"/>
  <c r="E43" i="28"/>
  <c r="E54" i="28"/>
  <c r="E61" i="28"/>
  <c r="E51" i="28"/>
  <c r="E53" i="28"/>
  <c r="E67" i="28"/>
  <c r="E57" i="28"/>
  <c r="E42" i="28"/>
  <c r="E66" i="28"/>
  <c r="E39" i="28"/>
  <c r="E55" i="28"/>
  <c r="E44" i="28"/>
  <c r="E68" i="28"/>
  <c r="M30" i="28"/>
  <c r="H74" i="28"/>
  <c r="H78" i="28"/>
  <c r="L46" i="28"/>
  <c r="M46" i="28"/>
  <c r="H81" i="28"/>
  <c r="L71" i="28"/>
  <c r="M71" i="28"/>
  <c r="H83" i="28"/>
  <c r="J81" i="28"/>
  <c r="E46" i="28"/>
  <c r="E71" i="28"/>
  <c r="J74" i="28"/>
  <c r="C40" i="22"/>
  <c r="J39" i="22"/>
  <c r="I39" i="22"/>
  <c r="H39" i="22"/>
  <c r="G39" i="22"/>
  <c r="F39" i="22"/>
  <c r="D39" i="22"/>
  <c r="J38" i="22"/>
  <c r="I38" i="22"/>
  <c r="H38" i="22"/>
  <c r="G38" i="22"/>
  <c r="F38" i="22"/>
  <c r="D38" i="22"/>
  <c r="J37" i="22"/>
  <c r="I37" i="22"/>
  <c r="H37" i="22"/>
  <c r="G37" i="22"/>
  <c r="F37" i="22"/>
  <c r="D37" i="22"/>
  <c r="J36" i="22"/>
  <c r="I36" i="22"/>
  <c r="H36" i="22"/>
  <c r="G36" i="22"/>
  <c r="F36" i="22"/>
  <c r="D36" i="22"/>
  <c r="J35" i="22"/>
  <c r="I35" i="22"/>
  <c r="H35" i="22"/>
  <c r="G35" i="22"/>
  <c r="F35" i="22"/>
  <c r="D35" i="22"/>
  <c r="J34" i="22"/>
  <c r="I34" i="22"/>
  <c r="H34" i="22"/>
  <c r="G34" i="22"/>
  <c r="F34" i="22"/>
  <c r="D34" i="22"/>
  <c r="J33" i="22"/>
  <c r="I33" i="22"/>
  <c r="H33" i="22"/>
  <c r="G33" i="22"/>
  <c r="F33" i="22"/>
  <c r="D33" i="22"/>
  <c r="J31" i="22"/>
  <c r="I31" i="22"/>
  <c r="H31" i="22"/>
  <c r="G31" i="22"/>
  <c r="F31" i="22"/>
  <c r="D31" i="22"/>
  <c r="J30" i="22"/>
  <c r="I30" i="22"/>
  <c r="H30" i="22"/>
  <c r="G30" i="22"/>
  <c r="F30" i="22"/>
  <c r="D30" i="22"/>
  <c r="J29" i="22"/>
  <c r="I29" i="22"/>
  <c r="H29" i="22"/>
  <c r="G29" i="22"/>
  <c r="F29" i="22"/>
  <c r="D29" i="22"/>
  <c r="J28" i="22"/>
  <c r="I28" i="22"/>
  <c r="H28" i="22"/>
  <c r="G28" i="22"/>
  <c r="F28" i="22"/>
  <c r="D28" i="22"/>
  <c r="J27" i="22"/>
  <c r="I27" i="22"/>
  <c r="H27" i="22"/>
  <c r="G27" i="22"/>
  <c r="F27" i="22"/>
  <c r="D27" i="22"/>
  <c r="J26" i="22"/>
  <c r="I26" i="22"/>
  <c r="H26" i="22"/>
  <c r="G26" i="22"/>
  <c r="F26" i="22"/>
  <c r="D26" i="22"/>
  <c r="J25" i="22"/>
  <c r="I25" i="22"/>
  <c r="H25" i="22"/>
  <c r="G25" i="22"/>
  <c r="F25" i="22"/>
  <c r="D25" i="22"/>
  <c r="J24" i="22"/>
  <c r="I24" i="22"/>
  <c r="H24" i="22"/>
  <c r="H40" i="22"/>
  <c r="G24" i="22"/>
  <c r="F24" i="22"/>
  <c r="D24" i="22"/>
  <c r="C21" i="22"/>
  <c r="B21" i="22"/>
  <c r="J20" i="22"/>
  <c r="I20" i="22"/>
  <c r="H20" i="22"/>
  <c r="G20" i="22"/>
  <c r="F20" i="22"/>
  <c r="D20" i="22"/>
  <c r="J19" i="22"/>
  <c r="I19" i="22"/>
  <c r="H19" i="22"/>
  <c r="G19" i="22"/>
  <c r="F19" i="22"/>
  <c r="D19" i="22"/>
  <c r="J18" i="22"/>
  <c r="I18" i="22"/>
  <c r="H18" i="22"/>
  <c r="G18" i="22"/>
  <c r="F18" i="22"/>
  <c r="D18" i="22"/>
  <c r="J17" i="22"/>
  <c r="I17" i="22"/>
  <c r="H17" i="22"/>
  <c r="G17" i="22"/>
  <c r="F17" i="22"/>
  <c r="D17" i="22"/>
  <c r="J16" i="22"/>
  <c r="I16" i="22"/>
  <c r="H16" i="22"/>
  <c r="G16" i="22"/>
  <c r="F16" i="22"/>
  <c r="D16" i="22"/>
  <c r="J15" i="22"/>
  <c r="I15" i="22"/>
  <c r="H15" i="22"/>
  <c r="G15" i="22"/>
  <c r="F15" i="22"/>
  <c r="D15" i="22"/>
  <c r="J14" i="22"/>
  <c r="I14" i="22"/>
  <c r="H14" i="22"/>
  <c r="G14" i="22"/>
  <c r="F14" i="22"/>
  <c r="D14" i="22"/>
  <c r="J13" i="22"/>
  <c r="I13" i="22"/>
  <c r="H13" i="22"/>
  <c r="G13" i="22"/>
  <c r="F13" i="22"/>
  <c r="D13" i="22"/>
  <c r="J12" i="22"/>
  <c r="I12" i="22"/>
  <c r="H12" i="22"/>
  <c r="G12" i="22"/>
  <c r="F12" i="22"/>
  <c r="D12" i="22"/>
  <c r="J11" i="22"/>
  <c r="I11" i="22"/>
  <c r="H11" i="22"/>
  <c r="G11" i="22"/>
  <c r="F11" i="22"/>
  <c r="D11" i="22"/>
  <c r="H21" i="22"/>
  <c r="I40" i="22"/>
  <c r="J40" i="22"/>
  <c r="G40" i="22"/>
  <c r="J21" i="22"/>
  <c r="I21" i="22"/>
  <c r="G21" i="22"/>
  <c r="B40" i="22"/>
  <c r="E13" i="21"/>
  <c r="E13" i="20"/>
  <c r="E13" i="19"/>
  <c r="S4" i="19"/>
  <c r="AI3" i="21"/>
  <c r="AI3" i="20"/>
  <c r="AI3" i="19"/>
  <c r="B218" i="21"/>
  <c r="B217" i="21"/>
  <c r="B216" i="21"/>
  <c r="B215" i="21"/>
  <c r="B214" i="21"/>
  <c r="B213" i="21"/>
  <c r="B212" i="21"/>
  <c r="B211" i="21"/>
  <c r="B210" i="21"/>
  <c r="B209" i="21"/>
  <c r="B208" i="21"/>
  <c r="B207" i="21"/>
  <c r="B206" i="21"/>
  <c r="B205" i="21"/>
  <c r="B204" i="21"/>
  <c r="B203" i="21"/>
  <c r="B202" i="21"/>
  <c r="B201" i="21"/>
  <c r="B200" i="21"/>
  <c r="B199" i="21"/>
  <c r="B198" i="21"/>
  <c r="B197" i="21"/>
  <c r="B196" i="21"/>
  <c r="B195" i="21"/>
  <c r="B194" i="21"/>
  <c r="B193" i="21"/>
  <c r="B192" i="21"/>
  <c r="B191" i="21"/>
  <c r="B190" i="21"/>
  <c r="B189" i="21"/>
  <c r="B188" i="21"/>
  <c r="B187" i="21"/>
  <c r="B186" i="21"/>
  <c r="B185" i="21"/>
  <c r="B184" i="21"/>
  <c r="B183" i="21"/>
  <c r="B182" i="21"/>
  <c r="B181" i="21"/>
  <c r="B180" i="21"/>
  <c r="B179" i="21"/>
  <c r="B178" i="21"/>
  <c r="B177" i="21"/>
  <c r="B176" i="21"/>
  <c r="B175" i="21"/>
  <c r="B174" i="21"/>
  <c r="B173" i="21"/>
  <c r="B172" i="21"/>
  <c r="B171" i="21"/>
  <c r="B170" i="21"/>
  <c r="B169" i="21"/>
  <c r="B168" i="21"/>
  <c r="B167" i="21"/>
  <c r="B166" i="21"/>
  <c r="B165" i="21"/>
  <c r="B164" i="21"/>
  <c r="B163" i="21"/>
  <c r="B162" i="21"/>
  <c r="B161" i="21"/>
  <c r="B160" i="21"/>
  <c r="B159" i="21"/>
  <c r="B158" i="21"/>
  <c r="B157" i="21"/>
  <c r="B156" i="21"/>
  <c r="B153" i="21"/>
  <c r="B152" i="21"/>
  <c r="B151" i="21"/>
  <c r="B150" i="21"/>
  <c r="B149" i="21"/>
  <c r="B148" i="21"/>
  <c r="B147" i="21"/>
  <c r="B146" i="21"/>
  <c r="B145" i="21"/>
  <c r="B144" i="21"/>
  <c r="B143" i="21"/>
  <c r="B142" i="21"/>
  <c r="B141" i="21"/>
  <c r="B140" i="21"/>
  <c r="B139" i="21"/>
  <c r="B138" i="21"/>
  <c r="B137" i="21"/>
  <c r="B136" i="21"/>
  <c r="B135" i="21"/>
  <c r="B134" i="21"/>
  <c r="B133" i="21"/>
  <c r="B132" i="21"/>
  <c r="B131" i="21"/>
  <c r="AF35" i="21"/>
  <c r="X30" i="21"/>
  <c r="J63" i="21"/>
  <c r="S4" i="21"/>
  <c r="B218" i="20"/>
  <c r="B217" i="20"/>
  <c r="B216" i="20"/>
  <c r="B215" i="20"/>
  <c r="B214" i="20"/>
  <c r="B213" i="20"/>
  <c r="B212" i="20"/>
  <c r="B211" i="20"/>
  <c r="B210" i="20"/>
  <c r="B209" i="20"/>
  <c r="B208" i="20"/>
  <c r="B207" i="20"/>
  <c r="B206" i="20"/>
  <c r="B205" i="20"/>
  <c r="B204" i="20"/>
  <c r="B203" i="20"/>
  <c r="B202" i="20"/>
  <c r="B201" i="20"/>
  <c r="B200" i="20"/>
  <c r="B199" i="20"/>
  <c r="B198" i="20"/>
  <c r="B197" i="20"/>
  <c r="B196" i="20"/>
  <c r="B195" i="20"/>
  <c r="B194" i="20"/>
  <c r="B193" i="20"/>
  <c r="B192" i="20"/>
  <c r="B191" i="20"/>
  <c r="B190" i="20"/>
  <c r="B189" i="20"/>
  <c r="B188" i="20"/>
  <c r="B187" i="20"/>
  <c r="B186" i="20"/>
  <c r="B185" i="20"/>
  <c r="B184" i="20"/>
  <c r="B183" i="20"/>
  <c r="B182" i="20"/>
  <c r="B181" i="20"/>
  <c r="B180" i="20"/>
  <c r="B179" i="20"/>
  <c r="B178" i="20"/>
  <c r="B177" i="20"/>
  <c r="B176" i="20"/>
  <c r="B175" i="20"/>
  <c r="B174" i="20"/>
  <c r="B173" i="20"/>
  <c r="B172" i="20"/>
  <c r="B171" i="20"/>
  <c r="B170" i="20"/>
  <c r="B169" i="20"/>
  <c r="B168" i="20"/>
  <c r="B167" i="20"/>
  <c r="B166" i="20"/>
  <c r="B165" i="20"/>
  <c r="B164" i="20"/>
  <c r="B163" i="20"/>
  <c r="B162" i="20"/>
  <c r="B161" i="20"/>
  <c r="B160" i="20"/>
  <c r="B159" i="20"/>
  <c r="B158" i="20"/>
  <c r="B157" i="20"/>
  <c r="B156" i="20"/>
  <c r="B153" i="20"/>
  <c r="B152" i="20"/>
  <c r="B151" i="20"/>
  <c r="B150" i="20"/>
  <c r="B149" i="20"/>
  <c r="B148" i="20"/>
  <c r="B147" i="20"/>
  <c r="B146" i="20"/>
  <c r="B145" i="20"/>
  <c r="B144" i="20"/>
  <c r="B143" i="20"/>
  <c r="B142" i="20"/>
  <c r="B141" i="20"/>
  <c r="B140" i="20"/>
  <c r="B139" i="20"/>
  <c r="B138" i="20"/>
  <c r="B137" i="20"/>
  <c r="B136" i="20"/>
  <c r="B135" i="20"/>
  <c r="B134" i="20"/>
  <c r="B133" i="20"/>
  <c r="B132" i="20"/>
  <c r="B131" i="20"/>
  <c r="AF35" i="20"/>
  <c r="X30" i="20"/>
  <c r="J93" i="20"/>
  <c r="S4" i="20"/>
  <c r="B218" i="19"/>
  <c r="B217" i="19"/>
  <c r="B216" i="19"/>
  <c r="B215" i="19"/>
  <c r="B214" i="19"/>
  <c r="B213" i="19"/>
  <c r="B212" i="19"/>
  <c r="B211" i="19"/>
  <c r="B210" i="19"/>
  <c r="B209" i="19"/>
  <c r="B208" i="19"/>
  <c r="B207" i="19"/>
  <c r="B206" i="19"/>
  <c r="B205" i="19"/>
  <c r="B204" i="19"/>
  <c r="B203" i="19"/>
  <c r="B202" i="19"/>
  <c r="B201" i="19"/>
  <c r="B200" i="19"/>
  <c r="B199" i="19"/>
  <c r="B198" i="19"/>
  <c r="B197" i="19"/>
  <c r="B196" i="19"/>
  <c r="B195" i="19"/>
  <c r="B194" i="19"/>
  <c r="B193" i="19"/>
  <c r="B192" i="19"/>
  <c r="B191" i="19"/>
  <c r="B190" i="19"/>
  <c r="B189" i="19"/>
  <c r="B188" i="19"/>
  <c r="B187" i="19"/>
  <c r="B186" i="19"/>
  <c r="B185" i="19"/>
  <c r="B184" i="19"/>
  <c r="B183" i="19"/>
  <c r="B182" i="19"/>
  <c r="B181" i="19"/>
  <c r="B180" i="19"/>
  <c r="B179" i="19"/>
  <c r="B178" i="19"/>
  <c r="B177" i="19"/>
  <c r="B176" i="19"/>
  <c r="B175" i="19"/>
  <c r="B174" i="19"/>
  <c r="B173" i="19"/>
  <c r="B172" i="19"/>
  <c r="B171" i="19"/>
  <c r="B170" i="19"/>
  <c r="B169" i="19"/>
  <c r="B168" i="19"/>
  <c r="B167" i="19"/>
  <c r="B166" i="19"/>
  <c r="B165" i="19"/>
  <c r="B164" i="19"/>
  <c r="B163" i="19"/>
  <c r="B162" i="19"/>
  <c r="B161" i="19"/>
  <c r="B160" i="19"/>
  <c r="B159" i="19"/>
  <c r="B158" i="19"/>
  <c r="B157" i="19"/>
  <c r="B156" i="19"/>
  <c r="B153" i="19"/>
  <c r="B152" i="19"/>
  <c r="B151" i="19"/>
  <c r="B150" i="19"/>
  <c r="B149" i="19"/>
  <c r="B148" i="19"/>
  <c r="B147" i="19"/>
  <c r="B146" i="19"/>
  <c r="B145" i="19"/>
  <c r="B144" i="19"/>
  <c r="B143" i="19"/>
  <c r="B142" i="19"/>
  <c r="B141" i="19"/>
  <c r="B140" i="19"/>
  <c r="B139" i="19"/>
  <c r="B138" i="19"/>
  <c r="B137" i="19"/>
  <c r="B136" i="19"/>
  <c r="B135" i="19"/>
  <c r="B134" i="19"/>
  <c r="B133" i="19"/>
  <c r="B132" i="19"/>
  <c r="B131" i="19"/>
  <c r="AF35" i="19"/>
  <c r="X30" i="19"/>
  <c r="J69" i="19"/>
  <c r="J51" i="20"/>
  <c r="J99" i="20"/>
  <c r="J75" i="20"/>
  <c r="J39" i="19"/>
  <c r="J75" i="21"/>
  <c r="J57" i="21"/>
  <c r="J69" i="20"/>
  <c r="J63" i="20"/>
  <c r="J81" i="20"/>
  <c r="J81" i="21"/>
  <c r="J99" i="21"/>
  <c r="J51" i="21"/>
  <c r="C44" i="22"/>
  <c r="J75" i="19"/>
  <c r="J45" i="19"/>
  <c r="J63" i="19"/>
  <c r="J51" i="19"/>
  <c r="J87" i="20"/>
  <c r="J105" i="20"/>
  <c r="J99" i="19"/>
  <c r="J45" i="20"/>
  <c r="J39" i="20"/>
  <c r="J57" i="20"/>
  <c r="J81" i="19"/>
  <c r="E40" i="22"/>
  <c r="J93" i="19"/>
  <c r="C42" i="22"/>
  <c r="E21" i="22"/>
  <c r="J87" i="19"/>
  <c r="J57" i="19"/>
  <c r="J105" i="19"/>
  <c r="J69" i="21"/>
  <c r="J39" i="21"/>
  <c r="J87" i="21"/>
  <c r="J105" i="21"/>
  <c r="J45" i="21"/>
  <c r="J93" i="21"/>
  <c r="D42" i="22"/>
  <c r="H43" i="22"/>
  <c r="A2" i="30"/>
</calcChain>
</file>

<file path=xl/comments1.xml><?xml version="1.0" encoding="utf-8"?>
<comments xmlns="http://schemas.openxmlformats.org/spreadsheetml/2006/main">
  <authors>
    <author>Autore</author>
  </authors>
  <commentList>
    <comment ref="E34" authorId="0" shape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10.xml><?xml version="1.0" encoding="utf-8"?>
<comments xmlns="http://schemas.openxmlformats.org/spreadsheetml/2006/main">
  <authors>
    <author>Sias</author>
    <author>Pa1 Dasein S.p.A.</author>
  </authors>
  <commentList>
    <comment ref="E10" authorId="0" shapeId="0">
      <text>
        <r>
          <rPr>
            <b/>
            <sz val="8"/>
            <color indexed="81"/>
            <rFont val="Tahoma"/>
            <family val="2"/>
          </rPr>
          <t>DASEIN:</t>
        </r>
        <r>
          <rPr>
            <sz val="8"/>
            <color indexed="81"/>
            <rFont val="Tahoma"/>
            <family val="2"/>
          </rPr>
          <t xml:space="preserve">
Inserire la percentuale di conseguimento dell'obiettivo da 0% a 100%</t>
        </r>
      </text>
    </comment>
    <comment ref="F10"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1.xml><?xml version="1.0" encoding="utf-8"?>
<comments xmlns="http://schemas.openxmlformats.org/spreadsheetml/2006/main">
  <authors>
    <author>Sias</author>
    <author>Pa1 Dasein S.p.A.</author>
  </authors>
  <commentList>
    <comment ref="E10" authorId="0" shapeId="0">
      <text>
        <r>
          <rPr>
            <b/>
            <sz val="8"/>
            <color indexed="81"/>
            <rFont val="Tahoma"/>
            <family val="2"/>
          </rPr>
          <t>DASEIN:</t>
        </r>
        <r>
          <rPr>
            <sz val="8"/>
            <color indexed="81"/>
            <rFont val="Tahoma"/>
            <family val="2"/>
          </rPr>
          <t xml:space="preserve">
Inserire la percentuale di conseguimento dell'obiettivo da 0% a 100%</t>
        </r>
      </text>
    </comment>
    <comment ref="F10"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2.xml><?xml version="1.0" encoding="utf-8"?>
<comments xmlns="http://schemas.openxmlformats.org/spreadsheetml/2006/main">
  <authors>
    <author>Sias</author>
    <author>Pa1 Dasein S.p.A.</author>
  </authors>
  <commentList>
    <comment ref="E10" authorId="0" shapeId="0">
      <text>
        <r>
          <rPr>
            <b/>
            <sz val="8"/>
            <color indexed="81"/>
            <rFont val="Tahoma"/>
            <family val="2"/>
          </rPr>
          <t>DASEIN:</t>
        </r>
        <r>
          <rPr>
            <sz val="8"/>
            <color indexed="81"/>
            <rFont val="Tahoma"/>
            <family val="2"/>
          </rPr>
          <t xml:space="preserve">
Inserire la percentuale di conseguimento dell'obiettivo da 0% a 100%</t>
        </r>
      </text>
    </comment>
    <comment ref="F10"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3.xml><?xml version="1.0" encoding="utf-8"?>
<comments xmlns="http://schemas.openxmlformats.org/spreadsheetml/2006/main">
  <authors>
    <author>Sias</author>
    <author>Pa1 Dasein S.p.A.</author>
  </authors>
  <commentList>
    <comment ref="E10" authorId="0" shapeId="0">
      <text>
        <r>
          <rPr>
            <b/>
            <sz val="8"/>
            <color indexed="81"/>
            <rFont val="Tahoma"/>
            <family val="2"/>
          </rPr>
          <t>DASEIN:</t>
        </r>
        <r>
          <rPr>
            <sz val="8"/>
            <color indexed="81"/>
            <rFont val="Tahoma"/>
            <family val="2"/>
          </rPr>
          <t xml:space="preserve">
Inserire la percentuale di conseguimento dell'obiettivo da 0% a 100%</t>
        </r>
      </text>
    </comment>
    <comment ref="F10"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4.xml><?xml version="1.0" encoding="utf-8"?>
<comments xmlns="http://schemas.openxmlformats.org/spreadsheetml/2006/main">
  <authors>
    <author>Sias</author>
    <author>Pa1 Dasein S.p.A.</author>
  </authors>
  <commentList>
    <comment ref="E10" authorId="0" shapeId="0">
      <text>
        <r>
          <rPr>
            <b/>
            <sz val="8"/>
            <color indexed="81"/>
            <rFont val="Tahoma"/>
            <family val="2"/>
          </rPr>
          <t>DASEIN:</t>
        </r>
        <r>
          <rPr>
            <sz val="8"/>
            <color indexed="81"/>
            <rFont val="Tahoma"/>
            <family val="2"/>
          </rPr>
          <t xml:space="preserve">
Inserire la percentuale di conseguimento dell'obiettivo da 0% a 100%</t>
        </r>
      </text>
    </comment>
    <comment ref="F10"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2.xml><?xml version="1.0" encoding="utf-8"?>
<comments xmlns="http://schemas.openxmlformats.org/spreadsheetml/2006/main">
  <authors>
    <author>Autore</author>
  </authors>
  <commentList>
    <comment ref="E34" authorId="0" shape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3.xml><?xml version="1.0" encoding="utf-8"?>
<comments xmlns="http://schemas.openxmlformats.org/spreadsheetml/2006/main">
  <authors>
    <author>Autore</author>
  </authors>
  <commentList>
    <comment ref="E34" authorId="0" shape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4.xml><?xml version="1.0" encoding="utf-8"?>
<comments xmlns="http://schemas.openxmlformats.org/spreadsheetml/2006/main">
  <authors>
    <author>Autore</author>
  </authors>
  <commentList>
    <comment ref="B12" authorId="0" shapeId="0">
      <text>
        <r>
          <rPr>
            <sz val="9"/>
            <color indexed="81"/>
            <rFont val="Tahoma"/>
            <family val="2"/>
          </rPr>
          <t xml:space="preserve">
Su questa scheda i collegamenti si devono fare manuali, perché i valori attesi possono sempre cambiare in base al CDR coinvolto</t>
        </r>
      </text>
    </comment>
  </commentList>
</comments>
</file>

<file path=xl/comments5.xml><?xml version="1.0" encoding="utf-8"?>
<comments xmlns="http://schemas.openxmlformats.org/spreadsheetml/2006/main">
  <authors>
    <author>Sias</author>
    <author>Pa1 Dasein S.p.A.</author>
  </authors>
  <commentList>
    <comment ref="E10" authorId="0" shapeId="0">
      <text>
        <r>
          <rPr>
            <b/>
            <sz val="8"/>
            <color indexed="81"/>
            <rFont val="Tahoma"/>
            <family val="2"/>
          </rPr>
          <t>DASEIN:</t>
        </r>
        <r>
          <rPr>
            <sz val="8"/>
            <color indexed="81"/>
            <rFont val="Tahoma"/>
            <family val="2"/>
          </rPr>
          <t xml:space="preserve">
Inserire la percentuale di conseguimento dell'obiettivo da 0% a 100%</t>
        </r>
      </text>
    </comment>
    <comment ref="F10"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6.xml><?xml version="1.0" encoding="utf-8"?>
<comments xmlns="http://schemas.openxmlformats.org/spreadsheetml/2006/main">
  <authors>
    <author>Sias</author>
    <author>Pa1 Dasein S.p.A.</author>
  </authors>
  <commentList>
    <comment ref="E10" authorId="0" shapeId="0">
      <text>
        <r>
          <rPr>
            <b/>
            <sz val="8"/>
            <color indexed="81"/>
            <rFont val="Tahoma"/>
            <family val="2"/>
          </rPr>
          <t>DASEIN:</t>
        </r>
        <r>
          <rPr>
            <sz val="8"/>
            <color indexed="81"/>
            <rFont val="Tahoma"/>
            <family val="2"/>
          </rPr>
          <t xml:space="preserve">
Inserire la percentuale di conseguimento dell'obiettivo da 0% a 100%</t>
        </r>
      </text>
    </comment>
    <comment ref="F10"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7.xml><?xml version="1.0" encoding="utf-8"?>
<comments xmlns="http://schemas.openxmlformats.org/spreadsheetml/2006/main">
  <authors>
    <author>Sias</author>
    <author>Pa1 Dasein S.p.A.</author>
  </authors>
  <commentList>
    <comment ref="E10" authorId="0" shapeId="0">
      <text>
        <r>
          <rPr>
            <b/>
            <sz val="8"/>
            <color indexed="81"/>
            <rFont val="Tahoma"/>
            <family val="2"/>
          </rPr>
          <t>DASEIN:</t>
        </r>
        <r>
          <rPr>
            <sz val="8"/>
            <color indexed="81"/>
            <rFont val="Tahoma"/>
            <family val="2"/>
          </rPr>
          <t xml:space="preserve">
Inserire la percentuale di conseguimento dell'obiettivo da 0% a 100%</t>
        </r>
      </text>
    </comment>
    <comment ref="F10"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8.xml><?xml version="1.0" encoding="utf-8"?>
<comments xmlns="http://schemas.openxmlformats.org/spreadsheetml/2006/main">
  <authors>
    <author>Sias</author>
    <author>Pa1 Dasein S.p.A.</author>
  </authors>
  <commentList>
    <comment ref="E10" authorId="0" shapeId="0">
      <text>
        <r>
          <rPr>
            <b/>
            <sz val="8"/>
            <color indexed="81"/>
            <rFont val="Tahoma"/>
            <family val="2"/>
          </rPr>
          <t>DASEIN:</t>
        </r>
        <r>
          <rPr>
            <sz val="8"/>
            <color indexed="81"/>
            <rFont val="Tahoma"/>
            <family val="2"/>
          </rPr>
          <t xml:space="preserve">
Inserire la percentuale di conseguimento dell'obiettivo da 0% a 100%</t>
        </r>
      </text>
    </comment>
    <comment ref="F10"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9.xml><?xml version="1.0" encoding="utf-8"?>
<comments xmlns="http://schemas.openxmlformats.org/spreadsheetml/2006/main">
  <authors>
    <author>Sias</author>
    <author>Pa1 Dasein S.p.A.</author>
  </authors>
  <commentList>
    <comment ref="E10" authorId="0" shapeId="0">
      <text>
        <r>
          <rPr>
            <b/>
            <sz val="8"/>
            <color indexed="81"/>
            <rFont val="Tahoma"/>
            <family val="2"/>
          </rPr>
          <t>DASEIN:</t>
        </r>
        <r>
          <rPr>
            <sz val="8"/>
            <color indexed="81"/>
            <rFont val="Tahoma"/>
            <family val="2"/>
          </rPr>
          <t xml:space="preserve">
Inserire la percentuale di conseguimento dell'obiettivo da 0% a 100%</t>
        </r>
      </text>
    </comment>
    <comment ref="F10"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sharedStrings.xml><?xml version="1.0" encoding="utf-8"?>
<sst xmlns="http://schemas.openxmlformats.org/spreadsheetml/2006/main" count="2869" uniqueCount="582">
  <si>
    <t>Unità Organizzativa</t>
  </si>
  <si>
    <t>Descrizione</t>
  </si>
  <si>
    <t>Cod.</t>
  </si>
  <si>
    <t>PERFORMANCE ORGANIZZATIVA</t>
  </si>
  <si>
    <t>N.</t>
  </si>
  <si>
    <t>COMUNE DI</t>
  </si>
  <si>
    <t>CDR</t>
  </si>
  <si>
    <t>AREA FINANZIARIA</t>
  </si>
  <si>
    <t>RESPONSABILE PRIMARIO:</t>
  </si>
  <si>
    <t>ALTRI CDR COINVOLTI</t>
  </si>
  <si>
    <t>TUTTI</t>
  </si>
  <si>
    <t>Programmi</t>
  </si>
  <si>
    <t>INDIRIZZO STRATEGICO</t>
  </si>
  <si>
    <t>MISSIONE</t>
  </si>
  <si>
    <t>PROGRAMMA</t>
  </si>
  <si>
    <t>OBIETTIVO OPERATIVO</t>
  </si>
  <si>
    <t>OBIETTIVO GESTIONALE</t>
  </si>
  <si>
    <t>TITOLO OBIETTIVO</t>
  </si>
  <si>
    <t>RISULTATO ATTESO</t>
  </si>
  <si>
    <t>PESO OBIETTIVO</t>
  </si>
  <si>
    <t>Variabili</t>
  </si>
  <si>
    <t>RILEVANZA</t>
  </si>
  <si>
    <t>Esito Pesatura</t>
  </si>
  <si>
    <t>Alto</t>
  </si>
  <si>
    <t>Medio</t>
  </si>
  <si>
    <t>Basso</t>
  </si>
  <si>
    <t>Importanza</t>
  </si>
  <si>
    <t>Impatto Esterno</t>
  </si>
  <si>
    <t>Complessità</t>
  </si>
  <si>
    <t>Realizzabilità</t>
  </si>
  <si>
    <t>RISORSE ASSEGNATE AL PROGRAMMA</t>
  </si>
  <si>
    <t>RISORSE OBIETTIVO</t>
  </si>
  <si>
    <t>INDICE DI ASSORBIMENTO</t>
  </si>
  <si>
    <t>COMPILAZIONE SCHEDA A CURA DEL DIRIGENTE O RESPONSABILE PRIMARIO</t>
  </si>
  <si>
    <t>PIANIFICAZIONE ESECUTIVA</t>
  </si>
  <si>
    <t>CONTRIBUTO</t>
  </si>
  <si>
    <t xml:space="preserve">MISURAZIONE </t>
  </si>
  <si>
    <t>Area/Settore</t>
  </si>
  <si>
    <t>% di contribuzione</t>
  </si>
  <si>
    <t>peso assoluto in capo all'Area</t>
  </si>
  <si>
    <t>valore atteso</t>
  </si>
  <si>
    <t>indicatori di misurazione</t>
  </si>
  <si>
    <t>esito atteso</t>
  </si>
  <si>
    <t>REPORT INTERMEDIO OBIETTIVO</t>
  </si>
  <si>
    <t>Motivazione della Richiesta e proposta di rimodulazione</t>
  </si>
  <si>
    <t>Esito Richiesta</t>
  </si>
  <si>
    <t>Si</t>
  </si>
  <si>
    <t>No</t>
  </si>
  <si>
    <t>Richiesta di rimodulazione obiettivo</t>
  </si>
  <si>
    <t>SI</t>
  </si>
  <si>
    <t>x</t>
  </si>
  <si>
    <t>Accolta</t>
  </si>
  <si>
    <t>Motivazione della Richiesta</t>
  </si>
  <si>
    <t>Cessazione obiettivo</t>
  </si>
  <si>
    <t>Valutazione Intermedia a cura del Nucleo</t>
  </si>
  <si>
    <t>Stato di attuazione dell'obiettivo</t>
  </si>
  <si>
    <t>Non Avviato</t>
  </si>
  <si>
    <t>Avviato</t>
  </si>
  <si>
    <t>In Itinere</t>
  </si>
  <si>
    <t>Raggiunto</t>
  </si>
  <si>
    <t>Sospesa a seguito di rimodulazione/Integrazione</t>
  </si>
  <si>
    <t>Performance Individuale</t>
  </si>
  <si>
    <t>Performance Organizzativa</t>
  </si>
  <si>
    <t>Missioni</t>
  </si>
  <si>
    <t xml:space="preserve">0.1 </t>
  </si>
  <si>
    <t>Servizi istituzionali, generali e di gestione</t>
  </si>
  <si>
    <t xml:space="preserve">0.2 </t>
  </si>
  <si>
    <t>Giustizia</t>
  </si>
  <si>
    <t xml:space="preserve">0.3 </t>
  </si>
  <si>
    <t>Ordine pubblico e sicurezza</t>
  </si>
  <si>
    <t xml:space="preserve">0.4 </t>
  </si>
  <si>
    <t>Istruzione e diritto allo studio</t>
  </si>
  <si>
    <t xml:space="preserve">0.5 </t>
  </si>
  <si>
    <t>Tutela e valorizzazione dei beni e delle attività culturali</t>
  </si>
  <si>
    <t xml:space="preserve">0.6 </t>
  </si>
  <si>
    <t>Politiche giovanili, sport e tempo libero</t>
  </si>
  <si>
    <t xml:space="preserve">0.7 </t>
  </si>
  <si>
    <t>Turismo</t>
  </si>
  <si>
    <t xml:space="preserve">0.8 </t>
  </si>
  <si>
    <t>Assetto del territorio ed edilizia abitativa</t>
  </si>
  <si>
    <t>0.9</t>
  </si>
  <si>
    <t>Sviluppo sostenibile e tutela del territorio e dell'ambiente</t>
  </si>
  <si>
    <t xml:space="preserve">10   </t>
  </si>
  <si>
    <t>Trasporti e diritto alla mobilità</t>
  </si>
  <si>
    <t xml:space="preserve">11    </t>
  </si>
  <si>
    <t>Soccorso civile</t>
  </si>
  <si>
    <t xml:space="preserve">12   </t>
  </si>
  <si>
    <t>Diritti sociali, politiche sociali e famiglia</t>
  </si>
  <si>
    <t xml:space="preserve">13   </t>
  </si>
  <si>
    <t>Tutela della salute</t>
  </si>
  <si>
    <t xml:space="preserve">14   </t>
  </si>
  <si>
    <t>Sviluppo economico e competitività</t>
  </si>
  <si>
    <t xml:space="preserve">15   </t>
  </si>
  <si>
    <t>Politiche per il lavoro e la formazione professionale</t>
  </si>
  <si>
    <t xml:space="preserve">16   </t>
  </si>
  <si>
    <t>Agricoltura, politiche agroalimentari e pesca</t>
  </si>
  <si>
    <t xml:space="preserve">17  </t>
  </si>
  <si>
    <t>Energia e diversificazione delle fonti energetiche</t>
  </si>
  <si>
    <t xml:space="preserve">18   </t>
  </si>
  <si>
    <t>Relazioni con le altre autonomie territoriali e locali</t>
  </si>
  <si>
    <t xml:space="preserve">19  </t>
  </si>
  <si>
    <t>Relazioni internazionali</t>
  </si>
  <si>
    <t xml:space="preserve">20   </t>
  </si>
  <si>
    <t>Fondi e accantonamenti</t>
  </si>
  <si>
    <t xml:space="preserve">50   </t>
  </si>
  <si>
    <t>Debito pubblico</t>
  </si>
  <si>
    <t xml:space="preserve">60   </t>
  </si>
  <si>
    <t>Anticipazioni finanziarie</t>
  </si>
  <si>
    <t xml:space="preserve">99  </t>
  </si>
  <si>
    <t>Servizi per conto terzi</t>
  </si>
  <si>
    <t>programmmi</t>
  </si>
  <si>
    <t xml:space="preserve">0.1   </t>
  </si>
  <si>
    <t>Organi istituzionali</t>
  </si>
  <si>
    <t xml:space="preserve">0.2   </t>
  </si>
  <si>
    <t>Segreteria generale</t>
  </si>
  <si>
    <t>Gestione economica, finanziaria, programmazione e provveditorato</t>
  </si>
  <si>
    <t>Gestione delle entrate tributarie e servizi fiscal</t>
  </si>
  <si>
    <t>Gestione dei beni demaniali e patrimo</t>
  </si>
  <si>
    <t>Ufficio tecnico</t>
  </si>
  <si>
    <t xml:space="preserve">0.7  </t>
  </si>
  <si>
    <t>Elezioni e consultazioni popolari - Anagrafe e stato civile</t>
  </si>
  <si>
    <t>Statistica e sistemi informativi</t>
  </si>
  <si>
    <t xml:space="preserve">0.9 </t>
  </si>
  <si>
    <t>Assistenza tecnico-amministrativa agli enti locali</t>
  </si>
  <si>
    <t xml:space="preserve">10 </t>
  </si>
  <si>
    <t>Risorse umane</t>
  </si>
  <si>
    <t xml:space="preserve">11 </t>
  </si>
  <si>
    <t>Altri servizi generali</t>
  </si>
  <si>
    <t xml:space="preserve">0.1  </t>
  </si>
  <si>
    <t>Uffici giudiziari</t>
  </si>
  <si>
    <t>Casa circondariale e altri servizi</t>
  </si>
  <si>
    <t>Polizia locale e amministrativa</t>
  </si>
  <si>
    <t>Sistema integrato di sicurezza urbana</t>
  </si>
  <si>
    <t>Istruzione prescolastica</t>
  </si>
  <si>
    <t>Altri ordini di istruzione non universitaria</t>
  </si>
  <si>
    <t>Istruzione universitaria</t>
  </si>
  <si>
    <t>Istruzione tecnica superiore</t>
  </si>
  <si>
    <t>Servizi ausiliari all’istruzione</t>
  </si>
  <si>
    <t>Diritto allo studio</t>
  </si>
  <si>
    <t>Valorizzazione dei beni di interesse storico</t>
  </si>
  <si>
    <t>Attività culturali e interventi diversi nel settore culturale</t>
  </si>
  <si>
    <t>Sport e tempo libero</t>
  </si>
  <si>
    <t>Giovani</t>
  </si>
  <si>
    <t>Sviluppo e valorizzazione del turismo</t>
  </si>
  <si>
    <t>Urbanistica e assetto del territorio</t>
  </si>
  <si>
    <t>Edilizia residenziale pubblica e locale e piani di edilizia economico-popolare</t>
  </si>
  <si>
    <t>Difesa del suolo</t>
  </si>
  <si>
    <t>Tutela, valorizzazione e recupero ambientale</t>
  </si>
  <si>
    <t>Rifiuti</t>
  </si>
  <si>
    <t>Servizio idrico integrato</t>
  </si>
  <si>
    <t>Aree protette, parchi naturali, protezione naturalistica e forestazione</t>
  </si>
  <si>
    <t>Tutela e valorizzazione delle risorse idriche</t>
  </si>
  <si>
    <t>Sviluppo sostenibile territorio montano piccoli Comuni</t>
  </si>
  <si>
    <t>Qualità dell'aria e riduzione dell'inquinamento</t>
  </si>
  <si>
    <t>Trasporto ferroviario</t>
  </si>
  <si>
    <t>Trasporto pubblico locale</t>
  </si>
  <si>
    <t>Trasporto per vie d'acqua</t>
  </si>
  <si>
    <t>Altre modalità di trasporto</t>
  </si>
  <si>
    <t xml:space="preserve">0.5  </t>
  </si>
  <si>
    <t>Viabilità e infrastrutture stradali</t>
  </si>
  <si>
    <t>Sistema di protezione civile</t>
  </si>
  <si>
    <t>Interventi a seguito di calamità naturali</t>
  </si>
  <si>
    <t>Interventi per l'infanzia e i minori e per asili nido</t>
  </si>
  <si>
    <t xml:space="preserve">0.2  </t>
  </si>
  <si>
    <t>Interventi per la disabilità</t>
  </si>
  <si>
    <t xml:space="preserve">0.3  </t>
  </si>
  <si>
    <t>Interventi per gli anziani</t>
  </si>
  <si>
    <t xml:space="preserve">0.4  </t>
  </si>
  <si>
    <t>Interventi per soggetti a rischio di esclusione sociale</t>
  </si>
  <si>
    <t>Interventi per le famiglie</t>
  </si>
  <si>
    <t>Interventi per il diritto alla casa</t>
  </si>
  <si>
    <t>Programmazione e governo della rete dei servizi sociosanitari e sociali</t>
  </si>
  <si>
    <t>Cooperazione e associazionismo</t>
  </si>
  <si>
    <t>Servizio necroscopico e cimiteriale</t>
  </si>
  <si>
    <t>Industria, PMI e Artigianato</t>
  </si>
  <si>
    <t>Commercio - reti distributive - tutela dei consumatori</t>
  </si>
  <si>
    <t>Ricerca e innovazione</t>
  </si>
  <si>
    <t>Reti e altri servizi di pubblica utilità</t>
  </si>
  <si>
    <t>Servizi per lo sviluppo del mercato del lavoro</t>
  </si>
  <si>
    <t>0.2</t>
  </si>
  <si>
    <t>Formazione professionale</t>
  </si>
  <si>
    <t>Sostegno all'occupazione</t>
  </si>
  <si>
    <t>Sviluppo del settore agricolo e del sistema agroalimentare</t>
  </si>
  <si>
    <t>Caccia e pesca</t>
  </si>
  <si>
    <t>Fonti energetiche</t>
  </si>
  <si>
    <t>Relazioni finanziarie con le altre autonomie territoriali</t>
  </si>
  <si>
    <t>COMPORTAMENTO</t>
  </si>
  <si>
    <t>OGGETTO DELLA MISURAZIONE</t>
  </si>
  <si>
    <t>ENTE</t>
  </si>
  <si>
    <t xml:space="preserve">ANNO </t>
  </si>
  <si>
    <t>A -  Traduzione operativa dei piani e programmi della politica:</t>
  </si>
  <si>
    <t>A - Capacità di declinare in obiettivi concreti i piani e i programmi della politica;</t>
  </si>
  <si>
    <t>SERVIZIO:</t>
  </si>
  <si>
    <t>B -  Pianificazione, organizzazione e controllo:</t>
  </si>
  <si>
    <t xml:space="preserve">B -   saper definire e ridefinire costantemente l’ottimale piano delle azioni in relazione alle risorse disponibili e agli obiettivi di risultato oltre che alle condizioni di variabilità del contesto;
 capacità di organizzare efficacemente le proprie attività, con precisione, nel rispetto delle esigenze e delle priorità, fronteggiando anche situazioni impreviste;
</t>
  </si>
  <si>
    <t>DIRIGENTE/RESPONSABILE</t>
  </si>
  <si>
    <t>C -  Relazione e integrazione:</t>
  </si>
  <si>
    <t xml:space="preserve">C -  comunicazione e capacità relazionale con i  colleghi
 capacità di visione interfunzionale al fine di potenziare i processi di programmazione,  realizzazione e     rendicontazione;
 partecipazione alla vita organizzativa;
 integrazione con gli amministratori su obiettivi assegnati;
 capacità di lavorare in gruppo;
 capacità negoziale e gestione dei conflitti; 
 qualità delle relazioni interpersonali con colleghi e collaboratori; 
 qualità delle relazioni con utenti dei servizi ed altri interlocutori abituali);
 collaborazione ed integrazione nei processi di servizio;
</t>
  </si>
  <si>
    <t>D -  Innovatività:</t>
  </si>
  <si>
    <t xml:space="preserve">D -  iniziativa e propositività;
 capacità di risolvere i problemi;
 autonomia; 
 capacità di cogliere le opportunità delle innovazioni tecnologiche; 
 capacità di definire regole e modalità operative nuove;
 introduzione di strumenti gestionali innovativi;
</t>
  </si>
  <si>
    <t>PERFORMANCE</t>
  </si>
  <si>
    <t>E -  Gestione risorse economiche</t>
  </si>
  <si>
    <t xml:space="preserve">E -  capacità di standardizzare le procedure, finalizzandole al recupero dell’efficienza;
 rispetto dei vincoli finanziari;
 capacità di orientare e controllare l’efficienza e l’economicità dei servizi affidati a soggetti esterni all’organizzazione;
</t>
  </si>
  <si>
    <t>F - Orientamento alla qualità dei servizi</t>
  </si>
  <si>
    <t xml:space="preserve">F -  rispetto dei termini dei procedimenti
 presidio delle attività: comprensione e rimozione delle cause degli scostamenti dagli standard di servizio  rispettando i criteri quali – quantitativi;
 capacità di programmare e definire adeguati standard rispetto ai servizi erogati;
 capacità di organizzare e gestire i processi di lavoro per il raggiungimento degli obiettivi controllandone l’andamento;
 gestione efficace del tempo di lavoro rispetto agli obiettivi e supervisione della gestione del tempo di lavoro dei propri collaboratori; 
 capacità di limitare il contenzioso;
 capacità di orientare e controllare la qualità dei servizi affidati a soggetti esterni all’organizzazione;
</t>
  </si>
  <si>
    <t>G -  Capacità di interpretazione dei bisogni e programmazione dei servizi</t>
  </si>
  <si>
    <t xml:space="preserve">G -   capacità di analizzare il territorio, i fenomeni, lo scenario di riferimento e il contesto in cui la posizione opera rispetto alle funzioni assegnate;
 capacità di ripartire le risorse in funzione dei compiti assegnati al personale;
 orientamento ai bisogni dell’utenza e all’interazione con i soggetti del territorio o che influenzano i fenomeni interessanti la comunità;
 livello delle conoscenze rispetto alla posizione ricoperta; 
 sensibilità nell’attivazione di azioni e sistemi di benchmarking;
</t>
  </si>
  <si>
    <t>H -  Integrazione con gli amministratori su obiettivi assegnati, con i colleghi su obiettivi comuni</t>
  </si>
  <si>
    <t xml:space="preserve">H -   Capacità di creare occasioni di scambio e mantenere rapporti attivi e costruttivi con i colleghi e con gli amministratori;
 Capacità di prevenire ed individuare i momenti di difficoltà e fornire contributi concreti per il loro superamento; 
 Capacità di comprendere le divergenze e prevenire gli effetti di conflitto;
 Efficacia dell’assistenza agli organi di governo;
 Disponibilità ad adattare il tempo di lavoro agli obiettivi gestionali concordati e ad accogliere ulteriori esigenze dell’ente Attenzione alle necessità delle altre aree se (formalmente e informalmente) coinvolte in processi lavorativi trasversali rispetto alla propria;
 Predisposizione di dati e procedure all’interno della propria struttura in pre-visione di una loro ricaduta su altre aree;
</t>
  </si>
  <si>
    <t>Obiettivi</t>
  </si>
  <si>
    <t xml:space="preserve">Report :  Intermedio </t>
  </si>
  <si>
    <t>Finale</t>
  </si>
  <si>
    <t xml:space="preserve">Obiettivo di Performance </t>
  </si>
  <si>
    <t>Performance attesa</t>
  </si>
  <si>
    <t>Risultato Raggiunto</t>
  </si>
  <si>
    <t>I -  Analisi e soluzione dei problemi</t>
  </si>
  <si>
    <t>I -  Capacità di individuare le caratteristiche (variabili o costanti) dei problemi;
 Capacità di individuare (anche in modo creativo) ipotesi di soluzione rispetto alle cause;
 Capacità di definire le azioni da adottare;
 Capacità di reperire le risorse umane, strumentali e finanziarie; 
 Capacità di verificare l’efficacia della soluzione trovata;
 Capacità nell’identificazione ed eliminazione delle anomalie e dei ritardi;
 Capacità e tempestività nelle Risposte;</t>
  </si>
  <si>
    <t xml:space="preserve">L -  Capacità Negoziale </t>
  </si>
  <si>
    <t>L -   Capacità di concepire il conflitto come risorsa potenziale; 
 Capacità di tenere conto dei diversi interessi in gioco; 
 Capacità di elaborare e proporre mediazioni che tengano conto di tutti gli interessi in gioco;</t>
  </si>
  <si>
    <t>indicatore</t>
  </si>
  <si>
    <t>descrizione</t>
  </si>
  <si>
    <t>formula</t>
  </si>
  <si>
    <t>target</t>
  </si>
  <si>
    <t>OBIETTIVO DELL'ORGANO POLITICO - AMMINISTRATIVO 2019</t>
  </si>
  <si>
    <t>Funzionalità organizzativa: garantire il funzionamento dell'organizzazione finalizzato alla gestione dei servizi in una logica di efficienza e l'efficacia dell'azione amministrativa</t>
  </si>
  <si>
    <t>CAT.</t>
  </si>
  <si>
    <t>POS. EC.</t>
  </si>
  <si>
    <t>ANNO</t>
  </si>
  <si>
    <t>Responsabile/ Dirigente</t>
  </si>
  <si>
    <t>Dipendente</t>
  </si>
  <si>
    <t>LA PERFORMANCE  INDIVIDUALE DEL PERSONALE DIPENDENTE</t>
  </si>
  <si>
    <t xml:space="preserve">Scala di valutazione del risultato ottenuto </t>
  </si>
  <si>
    <t>0% ÷ 20%</t>
  </si>
  <si>
    <t>21% ÷ 50%</t>
  </si>
  <si>
    <t xml:space="preserve"> 51% ÷ 70%</t>
  </si>
  <si>
    <t xml:space="preserve"> 71% ÷ 90%</t>
  </si>
  <si>
    <t>91% ÷ 100%</t>
  </si>
  <si>
    <t>Obiettivo Performance Organizzativa</t>
  </si>
  <si>
    <t>Fasi/Sub obiettivi assegnati al Dipendente</t>
  </si>
  <si>
    <t xml:space="preserve">Peso attribuito </t>
  </si>
  <si>
    <t>Formule risultato</t>
  </si>
  <si>
    <t>% Risultato</t>
  </si>
  <si>
    <t>Non avviato</t>
  </si>
  <si>
    <t>Perseguito</t>
  </si>
  <si>
    <t>Parzialmente Raggiunto</t>
  </si>
  <si>
    <t>Pienamente Raggiunto</t>
  </si>
  <si>
    <t>Totale Peso Obiettivi =60</t>
  </si>
  <si>
    <t>Obiettivo Specifico del CdR ( Centro di Responsabilità)</t>
  </si>
  <si>
    <t>Comportamenti  Professionali</t>
  </si>
  <si>
    <t>Comportamento Atteso</t>
  </si>
  <si>
    <t>Comportamento Inadeguato</t>
  </si>
  <si>
    <t>Comportamento Insoddisfacente</t>
  </si>
  <si>
    <t>Comportamento Migliorabile</t>
  </si>
  <si>
    <t>Comportamento Buono</t>
  </si>
  <si>
    <t>Comportamento Eccellente</t>
  </si>
  <si>
    <t>Totale Peso Obj gestionali + Comportamenti Professionali =40</t>
  </si>
  <si>
    <t>su base 100</t>
  </si>
  <si>
    <t>CONTRIBUTO PERFORMANCE ORGANIZZATIVA/60</t>
  </si>
  <si>
    <t>ESITO FINALE PERFORMANCE</t>
  </si>
  <si>
    <t>FASCIA</t>
  </si>
  <si>
    <t>ESITO OBJ ESECUTIVI + COMPORTAMENTI/40</t>
  </si>
  <si>
    <t>Esito obiettivo di Performance Organizzativa</t>
  </si>
  <si>
    <t>Indicatore sintetico di Performance Organizzativa</t>
  </si>
  <si>
    <t xml:space="preserve">Contributo individuale dato alla Performance Organizzativa dell'ente </t>
  </si>
  <si>
    <t>Peso Assoluto Obiettivo</t>
  </si>
  <si>
    <t>Peso % Obiettivo</t>
  </si>
  <si>
    <t>Fornule</t>
  </si>
  <si>
    <t>Risultato (%)</t>
  </si>
  <si>
    <t>Valutazione del risultato ottenuto - Percentuali di conseguimento</t>
  </si>
  <si>
    <t>NOTE</t>
  </si>
  <si>
    <t xml:space="preserve"> 71%÷90%</t>
  </si>
  <si>
    <t>91% ÷100%</t>
  </si>
  <si>
    <t>M -  Realizzazione</t>
  </si>
  <si>
    <t xml:space="preserve">M -   Capacità di raggiungere gli obiettivi predisponendo i processi di lavoro e controllandone l’andamento;
 Capacità di rispettare e far rispettare le scadenze concordate; 
 Capacità di realizzare gli obiettivi rispettando i criteri quali-quantitativi;
</t>
  </si>
  <si>
    <t>N -  Presidio delle Attività</t>
  </si>
  <si>
    <t xml:space="preserve">N -  Capacità di stabilire tempi e modi di verifica dei risultati delle attività assegnate
 Capacità di verificare i risultati
 Capacità di comprendere le cause dello scostamento rispetto all’obiettivo
 Capacità di apportare eventuali correttivi
 Capacità di fornire feed-back sui risultati
</t>
  </si>
  <si>
    <t>O -  Comunicazione</t>
  </si>
  <si>
    <t xml:space="preserve">O -  Capacità di adottare una modalità di ascolto attivo 
 Capacità di scegliere e predisporre codici e canali comunicativi coerenti con il contenuto e con gli interlocutori
 Capacità di essere chiari, concisi, completi 
 Capacità di adattare il linguaggio agli interlocutori
 Capacità di prevedere e comprendere il punto di vista dei diversi interlocutori
 Capacità di attivare azioni di verifica della comprensione dei messaggi
 Capacità di predisporre strategie e azioni di comunicazione istituzionale e di pubblicizzazione dei servizi
</t>
  </si>
  <si>
    <t>P -  Autonomia e Sviluppo</t>
  </si>
  <si>
    <t xml:space="preserve">P -  Capacità di produrre idee e progetti di sviluppo dei servizi della propria unità organizzativa
 Capacità di anticipare ed attuare cambiamenti organizzativi che comportino modificazioni e modernizzazioni con ricadute sull’operatività , sui procedimenti, sulle relazioni
 Capacità di sviluppare e controllare i flussi informativi circa i cambiamenti attuati 
 Capacità nell’identificazione e proposizione di obiettivi e progetti strategici 
 Capacità di pianificare il proprio lavoro al fine di garantire un corretto funzionamento dell’ente anche durante i periodi di sua assenza
</t>
  </si>
  <si>
    <t xml:space="preserve">Q - Gestione Risorse Umane </t>
  </si>
  <si>
    <t xml:space="preserve">Q -  Capacità di informare, comunicare e coinvolgere le risorse umane nel raggiungimento degli obiettivi individuali e di gruppo Capacità di motivare, coinvolgere, far crescere professionalmente il personale affidato stimolando un clima organizzativo favorevole alla produttività 
 Capacità assegnare ruoli, responsabilità ed obiettivi secondo la competenza e la maturità professionale del personale
 Capacità di definire programmi e flussi di lavoro, controllandone l’andamento 
 Capacità di valorizzare i propri collaboratori 
 Gestire le riunioni di lavoro finalizzandole all’obiettivo, alla crescita personale ed all’autonomia decisionale del personale Capacità di prevenire e mediare rispetto ad eventuali conflitti fra il personale
 Capacità di predisporre piani di carriera ed azioni formative per lo sviluppo del personale 
 Capacità di valutare i risultati raggiunti rispetto agli obiettivi assegnati e concordare i necessari correttivi
 Capacità di coordinare e di gestire con efficacia le riunioni di gruppo finalizzandole alla condivisione, alla crescita professionale ed alla autonomia decisionale e operativa dei collaboratori nell’ambito del loro ruolo
 Capacità di distribuire equamente i compiti e i carichi di lavoro fra i collaboratori
 Capacità di valutare in modo equo ed efficace le prestazioni dei propri collaboratori 
 Capacità di differenziare in maniera significativa le valutazioni dei collaboratori; 
 Capacità di individuare percorsi di sviluppo dei collaboratori ad alto potenziale
</t>
  </si>
  <si>
    <t>R -  Rapporti con l’utenza</t>
  </si>
  <si>
    <t xml:space="preserve">R -  Capacità di ascolto dei destinatari e di sviluppare orientamenti all’utente
 Capacità di gestire i rapporti, anche contrattuali, con interlocutori esterni
 Organizzazione e gestione dell’orario di servizio in relazione alle esigenza dell’utenza
 Gestione del feedback (risposte) verso gli utenti esterni rispetto alla presa in carico delle loro richieste
 Gestione delle richieste esterne in modo diretto o indiretto tramite il coordinamento dei propri collaboratori
 Disponibilità ad incontrare l’utenza esterna, prendendone in carico le richieste coerenti col ruolo e la funzione ricoperti e instaurando relazioni corrette e positive
 Disponibilità ad organizzare le informazioni circa il servizio erogato dalla propria struttura per orientare l’utenza esterna (es. segnaletica interna, volantini illustrativi, esposizione di orari di ricevimento 
 Disponibilità ad organizzare in modo comprensibile e fruibile le informazioni richieste o spontaneamente erogate 
 Capacità di riconoscere ed attivarsi in modo coerente e tempestivo per la soddisfazione del bisogno espresso dall’utenza, curando anche le fasi del feedback
</t>
  </si>
  <si>
    <t xml:space="preserve">S -  Gestione del tempo Lavoro </t>
  </si>
  <si>
    <t xml:space="preserve">S -  Gestione efficace del tempo di lavoro rispetto agli obiettivi ricevuti 
 Supervisione dei propri collaboratori rispetto alla gestione del loro tempo di lavoro
</t>
  </si>
  <si>
    <t xml:space="preserve">T -  Utilizzo della dotazione Tecnologica </t>
  </si>
  <si>
    <t xml:space="preserve">T -  Individuare e reperire la strumentazione tecnologica necessaria agli obiettivi e ai processi di lavoro dell’ organizzazione Predisporre la manutenzione e l’aggiornamento della strumentazione in relazione a mutamenti intervenuti su obiettivi e processi di lavoro 
 Autonomia nel utilizzo diretto della strumentazione tecnologica
</t>
  </si>
  <si>
    <t>Totale Peso Obiettivi  di Performance Organizzativa</t>
  </si>
  <si>
    <t>Assoluto</t>
  </si>
  <si>
    <t>Peso Relativo</t>
  </si>
  <si>
    <t>Valutazione</t>
  </si>
  <si>
    <t>ESITO</t>
  </si>
  <si>
    <t>OBIETTIVI SPECIFICI DI PERFORMANCE INDIVIDUALE</t>
  </si>
  <si>
    <t>Totale Peso Obiettivi  specifici di Performance Individuale</t>
  </si>
  <si>
    <t>COMPORTAMENTI PROFESSIONALI</t>
  </si>
  <si>
    <t>Peso assoluto</t>
  </si>
  <si>
    <t>Peso %</t>
  </si>
  <si>
    <t>Formule</t>
  </si>
  <si>
    <t>Valori Rilevati (%)</t>
  </si>
  <si>
    <t>Valutazione del comportamento - Valori rilevati</t>
  </si>
  <si>
    <t>Comportamenti Professionali</t>
  </si>
  <si>
    <t>Oggetto della misurazione</t>
  </si>
  <si>
    <t>Inadeguato</t>
  </si>
  <si>
    <t>Non soddisfacente</t>
  </si>
  <si>
    <t>Migliorabile</t>
  </si>
  <si>
    <t>Buono</t>
  </si>
  <si>
    <t>Eccellente</t>
  </si>
  <si>
    <t>Capacità di differenziare la valutazione dei collaboratori</t>
  </si>
  <si>
    <t>Capacità di differenziare la valutazione dei propri collaboratori Capacità di cogliere i diversi contributi dati da ciascun collaboratore</t>
  </si>
  <si>
    <t>Totale  peso  comportamenti professionali</t>
  </si>
  <si>
    <t>Relativo</t>
  </si>
  <si>
    <t>Totale  peso  obiettivi specifici e comportamenti professionali</t>
  </si>
  <si>
    <t>Esito Contributo dato alla Performance Organizzativa</t>
  </si>
  <si>
    <t>Contributo Performance Organizzativa</t>
  </si>
  <si>
    <t>Esito   Performance Individuale</t>
  </si>
  <si>
    <t>Obiettivi Specifici</t>
  </si>
  <si>
    <t>Fascia</t>
  </si>
  <si>
    <t>Comportamenti</t>
  </si>
  <si>
    <t>SCHEDA DI VALUTAZIONE PERFORMANCE DEL RESPONSABILE</t>
  </si>
  <si>
    <t>RESPONSABILE</t>
  </si>
  <si>
    <t>C - Tempestività</t>
  </si>
  <si>
    <t>C - Si valuta il rispetto dei tempi assegnati per l'esecuzione della prestazione e di intervento nei tempi opportuni anche in assenza di istruzioni specifiche</t>
  </si>
  <si>
    <t>Peso Assegnato</t>
  </si>
  <si>
    <t>Giunta</t>
  </si>
  <si>
    <t>Dirigenti/Responsabili</t>
  </si>
  <si>
    <t>Esito</t>
  </si>
  <si>
    <t>Obiettivo Operativo: giunta</t>
  </si>
  <si>
    <t>Obiettivo Gestionale Dirigenti</t>
  </si>
  <si>
    <t>Unità di Misura Performance</t>
  </si>
  <si>
    <t>Indicatore</t>
  </si>
  <si>
    <t>Performance Attesa 2020</t>
  </si>
  <si>
    <t>Performance Attesa 2021</t>
  </si>
  <si>
    <t>Responsabile Primario</t>
  </si>
  <si>
    <t>Alta</t>
  </si>
  <si>
    <t>Media</t>
  </si>
  <si>
    <t>Bassa</t>
  </si>
  <si>
    <t>Peso Amministratori</t>
  </si>
  <si>
    <t>Peso Dirigenti</t>
  </si>
  <si>
    <t>Indice di impiego delle risorse</t>
  </si>
  <si>
    <t>Misura la capacità di utilizzo delle risorse a disposizione</t>
  </si>
  <si>
    <t>Tutti</t>
  </si>
  <si>
    <t>Autonomia Finanziaria (entrate)</t>
  </si>
  <si>
    <t>Evidenzia la capacità di acquisire autonomamente le disponibilità necessarie per il finanziamento della spese</t>
  </si>
  <si>
    <t>Formula =[Importo riscosso entrate proprie/ - Importo accertato entrate proprie]*100</t>
  </si>
  <si>
    <t>Misura la capacità del dirigente di  utilizzare le risorse assegnate</t>
  </si>
  <si>
    <t xml:space="preserve"> Incidenza spese correnti pagate di competenza</t>
  </si>
  <si>
    <t>Formula =[ Importo spese correnti pagate di competenza/  - Importo spese correnti impegnate di competenza]*100</t>
  </si>
  <si>
    <t>Capacità di Programmazione: Tempestività nella predisposizione dei documenti di programmazione</t>
  </si>
  <si>
    <t>Evidenzia la capacità dell'amministrazione e dei dirigenti di predisporre  gli atti e la rilevazione dei dati necessari alla predisposizione del Bilancio di Previsione</t>
  </si>
  <si>
    <t>Formula =[Data di Approvazione del Bilancio effettiva/Data di approvazione del Bilancio programmata]*100</t>
  </si>
  <si>
    <t>Responsabile Servizio Finanziario</t>
  </si>
  <si>
    <t>Regolarità nei pagamenti ai fornitori</t>
  </si>
  <si>
    <t xml:space="preserve">Misura la tempestività  nei pagamenti ai fornitori definito in termini di ritardo medio ponderato di pagamento delle fatture. </t>
  </si>
  <si>
    <t>Formula = [somma, per ciascuna fattura emessa a titolo corrispettivo di una transazione commerciale, dei giorni effettivi intercorrenti tra la data di scadenza della fattura o richiesta equivalente di pagamento e la data di pagamento ai fornitori moltiplicata per l’importo dovuto/rapportata alla somma degli importi pagati nel periodo di riferimento]</t>
  </si>
  <si>
    <t>30 gg</t>
  </si>
  <si>
    <t>Formula = [somma di giorni intercorsi tra ricevimento di ciascuna fattura e pagamento della stessa/giorni massimi previsti dalla norma per pagamento fatture ]</t>
  </si>
  <si>
    <t>&lt;1</t>
  </si>
  <si>
    <t>Garantire un'efficace presidio degli elementi costitutivi ( approvvigionamento dei fattori produttivi; tempi di produzione; capacità di fronteggiare gli imprevisti; comunicazione interna;  etc.) del funzionamento dell'organizzazione al fine di definire e assicurare uno standard di funzionamento adeguato alle attese dell'amministrazione</t>
  </si>
  <si>
    <t>Incidenza del ricorso a convenzioni CONSIP e al mercato elettronico degli acquisti</t>
  </si>
  <si>
    <t>Misura il grado di rispetto delle disposizioni relative all'acquisto attraverso mercato elettronico, atteso che le eccezioni sono previste per importi inferiori a 1.000 euro, che vanno ridotti e per lavori, servizi e/o forniture non presenti sul mercato elettronico</t>
  </si>
  <si>
    <t>Percentuale di acquisti effettuati già previsti nel programma delle acquisizioni</t>
  </si>
  <si>
    <t>Misura il grado di capacità previsionale sul fabbisogno di forniture dell'ente. maggiore è il valore dell'indicatore, migliore sarà la capacità programmatoria</t>
  </si>
  <si>
    <t>Rispetto dei tempi di rilascio</t>
  </si>
  <si>
    <t>Misura l’efficacia del processo di rilascio dei documenti valutando il rispetto dei tempi di rilascio previsti. Effettua la misurazione con riferimento ad alcune tipologie di documenti rappresentative dell’insieme</t>
  </si>
  <si>
    <t>Segretario</t>
  </si>
  <si>
    <t>Responsabile CdR del Personale</t>
  </si>
  <si>
    <t>Ripartizione Risorse Accessorie</t>
  </si>
  <si>
    <t>Indica il livello di attenzione dell'amministrazione nella ripartizione delle risorse acessorie</t>
  </si>
  <si>
    <t>Gestione dei servizi a contatto con il pubblico</t>
  </si>
  <si>
    <t xml:space="preserve"> Garantire la soddisfazione dell'utenza e la pronta risposta alle istanze presentate</t>
  </si>
  <si>
    <t xml:space="preserve">Implementazione servizi on line </t>
  </si>
  <si>
    <t xml:space="preserve">Evidenzia la capacità dell'Ente di implementare l'erogazione dei servizi attraverso il portale </t>
  </si>
  <si>
    <t xml:space="preserve">Formula =[ Previsione procedimenti on line/ procedimenti attivi]*100 </t>
  </si>
  <si>
    <t>Accesso agli atti</t>
  </si>
  <si>
    <t>Evidenza la capacità dell'ente a rispondere alle istanze relative alla trasparenza amministrativa da parte degli utenti</t>
  </si>
  <si>
    <t>Formula =[tempo medio di risposta alle richieste di accesso documentale, accesso civico e accesso civico generalizzato]</t>
  </si>
  <si>
    <t>&lt;30 gg</t>
  </si>
  <si>
    <t>Trasparenza e Anticorruzione</t>
  </si>
  <si>
    <t>Attuazione delle misure previste dalla normativa e dal PTPCT dell'ente in materia di trasparenza e anticorruzione</t>
  </si>
  <si>
    <t xml:space="preserve">Attuazione degli obblighi in materia di Trasparenza </t>
  </si>
  <si>
    <t>Grado di trasparenza dell’amministrazione definito in termini di grado di compliance, (completezza, aggiornamento e apertura) degli obblighi di pubblicazione previsti dal d.lgs 33/2013 e calcolato come rapporto tra il punteggio complessivo ottenuto a seguito delle verifiche effettuate su ciascun obbligo di pubblicazione e il punteggio massimo conseguibile secondo le indicazioni di cui alla delibera ANAC relativa alle attestazioni OIV sull’assolvimento degli obblighi di pubblicazione per l’anno di riferimento (Unità di misura: %)</t>
  </si>
  <si>
    <t>Attuazione degli obblighi in materia di Anticorruzione</t>
  </si>
  <si>
    <t xml:space="preserve">Evidenzia la capacità  del Dirigente di presidiare gli obblighi in materia di anticorruzione ascrivibili al CdR di diretta responsabilità 
 </t>
  </si>
  <si>
    <t>Qualità e correttezza degli Atti Amministrativi</t>
  </si>
  <si>
    <t xml:space="preserve">Evidenzia la capacità  del Dirigente di predisporre gli atti amministrativi di competenza del proprio CdR soddisfacendo i requisiti previsti nel regolamento dei controlli interni  </t>
  </si>
  <si>
    <t>Rispetto sedute controllo successivo di regolarità  amministrativa</t>
  </si>
  <si>
    <t>Evidenzia la capacità dell'ente di rispettare le previsioni regolamentari</t>
  </si>
  <si>
    <t>Efficacia dei controlli di regolarità  contabile</t>
  </si>
  <si>
    <t>Evidenzia la capacità  del Dirigente di predisporre gli atti amministrativi di competenza del proprio CdR soddisfacendo i requisiti previsti nel regolamento di contabilità</t>
  </si>
  <si>
    <t>Responsabile CdR  Contabile</t>
  </si>
  <si>
    <t>Informatizzazione e digitalizzazione</t>
  </si>
  <si>
    <t>Assicurare l'implementazione degli strumenti informatici necessari a rendere i processi maggiormente veloci e controllabili, garantire la sicurezza delle informazioni gestite, fornire possibilità di accesso ai servizi da parte dei cittadini</t>
  </si>
  <si>
    <t>Dematerializzazione procedure</t>
  </si>
  <si>
    <t>Verifica l'informatizzazione delle procedure relative alla gestione del personale</t>
  </si>
  <si>
    <t>Formula =[Procedura di gestione presenze, assenze, ferie, permessi e missioni e protocollo integralmente ed esclusivamente dematerializzata (si/no)]</t>
  </si>
  <si>
    <t>Dematerializzazione atti</t>
  </si>
  <si>
    <t>Misura il tasso di dematerializzazione degli atti</t>
  </si>
  <si>
    <t xml:space="preserve"> Formula =[N. atti (delibere, determine, contratti) dematerializzati/N. atti (delibere, determine, contratti)]</t>
  </si>
  <si>
    <t>Responsabili</t>
  </si>
  <si>
    <t>Obiettivo Operativo: Giunta</t>
  </si>
  <si>
    <t>Performance Attesa</t>
  </si>
  <si>
    <t>Peso  Obiettivo</t>
  </si>
  <si>
    <t>Comportamento Osservato</t>
  </si>
  <si>
    <t>Valore Atteso</t>
  </si>
  <si>
    <t>A - Relazione e integrazione</t>
  </si>
  <si>
    <t>A - Si valutano le capacità comunicative e di apporto concreto nel gruppo di lavoro – di relazione con i colleghi e di partecipazione alla vita organizzativa – di collaborazione ed integrazione nei processi di servizio – di propensione a trasmette le proprie competenze ai colleghi</t>
  </si>
  <si>
    <t>B - Assunzione di iniziativa</t>
  </si>
  <si>
    <t>B - Si valuta il comportamento tenuto in rapporto a situazioni che richiedono, nell’ambito delle proprie competenze, di intraprendere un’azione con un intervento immediato</t>
  </si>
  <si>
    <t>D - Rapporti con l’unità operativa di appartenenza</t>
  </si>
  <si>
    <t>D- Si valuta la correttezza dei rapporti intrattenuti con i responsabili/ con eventuali altri vertici direzionali</t>
  </si>
  <si>
    <t xml:space="preserve">F- Analisi e soluzione dei problemi. </t>
  </si>
  <si>
    <t>F - Si valuta la capacità di affrontare situazioni critiche e di risolvere problemi imprevisti, proponendo possibili alternative ed utilizzando le proprie conoscenze. Propensioni intellettuali ed emotive nel superare gli ostacoli</t>
  </si>
  <si>
    <t>F - Capacità di formulare proposte per il miglioramento del servizio</t>
  </si>
  <si>
    <t>F - Si valuta la capacità di presentare ai soggetti competenti proposte di miglioramento del servizio, volte sia al conseguimento di specifici risultati, sia al miglioramento organizzativo dell’ambiente di lavoro.</t>
  </si>
  <si>
    <t>G - Accuratezza e diligenza</t>
  </si>
  <si>
    <t xml:space="preserve">G - Si valuta l'attenzione, la precisione, l’accuratezza e la diligenza nell’assolvere i compiti e le mansioni collegate al ruolo assegnato. </t>
  </si>
  <si>
    <t>H - Flessibilità e disponibilità a sostenere impegni di lavoro aggiuntivi</t>
  </si>
  <si>
    <t xml:space="preserve">H - Si valuta la disponibilità ad adeguarsi alle esigenze dell'incarico ricoperto e a garantire il proprio contributo anche in materie che non sono di specifica competenza, nell'interesse dell'Organizzazione. </t>
  </si>
  <si>
    <t>I - Rapporti con l’utenza</t>
  </si>
  <si>
    <t>I - Si valutano gli atteggiamenti tenuti con i diretti destinatari dei servizi, la predisposizione a prendere in carico le esigenze degli utenti. La capacità di promuovere l’immagine dell’Ente verso l’esterno tramite i comportamenti assunti dai dipendenti.</t>
  </si>
  <si>
    <t>Dare piena attuazione alle azoni necessarie per il conseguimento degli esiti attesi negli indicatori risultato previsti nell'allegata scheda di programmazione degli Obiettivi di Performance per l'annualità 2019</t>
  </si>
  <si>
    <t>Formula =[ Entrate extratributarie accertate/ Previsione entrate tariffarie di propria competenza ]*100</t>
  </si>
  <si>
    <t>Formula =[Tempo medio rilascio parere di regolarità contabile sulle determine in conformità al regolamento interno - Tempo rilascio effettivo / tempo rilascio previsto= 1,00</t>
  </si>
  <si>
    <t>3gg</t>
  </si>
  <si>
    <t>Formula =[Tempo medio rilascio parere di regolarità contabile sulle delibere in conformità al regolamento interno - Tempo rilascio effettivo / tempo rilascio previsto= 1,00</t>
  </si>
  <si>
    <t>2gg</t>
  </si>
  <si>
    <t>TUTTI I CDR</t>
  </si>
  <si>
    <t>AREA TECNICA</t>
  </si>
  <si>
    <t>AREA TRIBUTI E DEMOGRAFICA</t>
  </si>
  <si>
    <t>Formula =[N. di acquisti realizzati tra quelli previsti nel programma delle acquisizioni / n. totale di acquisti realizzati nell'anno]</t>
  </si>
  <si>
    <t xml:space="preserve">Mantenimento della funzionalità organizzativa dell'ente in relazione all'emergenza Covid-19 e rendicontazione delle attività svolte in remoto o in loco presso l'ente. </t>
  </si>
  <si>
    <t xml:space="preserve">Garantire la gestione delle attività e procedimenti assegnati attraverso le modalità organizzative attivate per fronteggiare la l'emergenza covid-19 e garantire la trasmissione di report sull'esecuzione della attività svolte secondo le modalità concordate. </t>
  </si>
  <si>
    <t>Programmazione Performance  Obiettivi Specifici 2020</t>
  </si>
  <si>
    <t>X</t>
  </si>
  <si>
    <t>.</t>
  </si>
  <si>
    <t xml:space="preserve">Elaborazione agevolazioni e aiuti applicabili per fronteggiare l'emergenza Covid_19 Avvio delle procedure per il riconoscimento delle agevolazioni TARI approvate dall'Amministrazione Comunale a favore delle utenze domestiche e non domestiche </t>
  </si>
  <si>
    <t>SEGRETARIO COMUNALE</t>
  </si>
  <si>
    <t>Relazione, integrazione, comunicazione.</t>
  </si>
  <si>
    <t>Capacità di relazionarsi nel gruppo di lavoro e con i  colleghi, partecipazione alla vita organizzativa, collaborazione ed integrazione nei processi di servizio</t>
  </si>
  <si>
    <t xml:space="preserve">Orientamento alla qualità dei servizi </t>
  </si>
  <si>
    <t>Capacità di mettere in atto comportamenti di lavoro e decisioni finalizzate all'efficienza dei processi e alla qualità dei prodotti/servizi finali.  Capacità di effettuare regolarmente verifiche sul lavoro (proprio o altrui) per prevenire errori e per garantire il rispetto di un buon livello dei risultati finali.</t>
  </si>
  <si>
    <t>Integrazione con gli amministratori su obiettivi assegnati, con i colleghi su obiettivi comuni</t>
  </si>
  <si>
    <t>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t>
  </si>
  <si>
    <t xml:space="preserve">Analisi e soluzione dei problemi. </t>
  </si>
  <si>
    <t>Capacità di individuare e comprendere gli aspetti essenziali dei problemi, proporre soluzioni e verificarne gli esiti.</t>
  </si>
  <si>
    <t xml:space="preserve">Orientamento al risultato: </t>
  </si>
  <si>
    <t>Capacità di lavorare per il perseguimento di obiettivi, anche attraverso la autodeterminazione degli stessi, definendo livelli di prestazione sfidanti. Applicazione costante al raggiungimento dei risultati di competenza. Capacità di essere efficace finalizzando con continuità le proprie e altrui attività al conseguimento dei risultati</t>
  </si>
  <si>
    <r>
      <rPr>
        <b/>
        <sz val="12"/>
        <rFont val="Garamond"/>
        <family val="1"/>
      </rPr>
      <t>Iniziativa:</t>
    </r>
    <r>
      <rPr>
        <sz val="12"/>
        <rFont val="Garamond"/>
        <family val="1"/>
      </rPr>
      <t xml:space="preserve"> </t>
    </r>
  </si>
  <si>
    <t xml:space="preserve">Capacità di attivarsi in modo autonomo nell'ambito delle proprie responsabilità e dei propri compiti, senza attendere indicazioni dagli altri e senza subire gli eventi. </t>
  </si>
  <si>
    <t>Rapporti con l’utenza</t>
  </si>
  <si>
    <t>Capacità di cogliere le esigenze dei clienti interni ed esterni orientando costantemente la propria attività al soddisfacimento delle loro esigenze, coerentemente con l’ organizzazione dei servizi.</t>
  </si>
  <si>
    <t>Capacità di gestire efficacemente le risorse umane.</t>
  </si>
  <si>
    <t>Capacità di guidare, coinvolgere e motivare le persone in maniera efficace, per il raggiungimento degli obiettivi assegnati, considerandoli come valore e risorsa in sé, ottenendo il meglio da ciascuno di loro. Capacità di delegare obiettivi e attività.</t>
  </si>
  <si>
    <t>Obiettivo Comportamentale</t>
  </si>
  <si>
    <t xml:space="preserve">Verifica delle dichiarazioni anagrafiche dei richiedenti il Reddito di Cittadinanza trasmesse on line dalla piattaforma GEPI 
</t>
  </si>
  <si>
    <t>Elaborazione di un piano di misure a sosteno delle famiglie e degli  operatori economici con l'obiettivo di contenere gli effetti negativi che l’epidemia COVID-19 ha prodotto  sul tessuto socio-economico nazionale.</t>
  </si>
  <si>
    <t>Recupero nuovi spazi per inumazione delle salme nella parte vecchia del cimitero: attivazione procedure  per individuare e autorizzare l'esumazione delle salme sepolte  nella parte vecchia del cimitero e  inumate da almeno 15 anni assicurando la predisposizione di tutti gli adempimenti amministrativi.</t>
  </si>
  <si>
    <t>Effettuazione  controlli richiesti da altre amministrazioni di competenza dei servizi demografici.</t>
  </si>
  <si>
    <t xml:space="preserve">Gestione cimitero: creazione di spazi per la sepoltura delle salme risultando esaurite quelle disponibili.  </t>
  </si>
  <si>
    <t xml:space="preserve">Ciclo della Programmazione: corretta gestione e programmazione delle risorse finanziarie dell'ente al fine di garantire la qualità dei servizi svolti e il rispetto dei piani e dei programmi della politica - </t>
  </si>
  <si>
    <t>Programmazione Performance Organizzativa 2021</t>
  </si>
  <si>
    <t>Programmazione Performance  Obiettivi Specifici e Trasversali ai vari Settori su cui si articola l'organizzazione dell'Ente 2021</t>
  </si>
  <si>
    <t>Programmazione Performance  Obiettivi Specifici 2021</t>
  </si>
  <si>
    <t xml:space="preserve">AREA AMMINISTRATIVA </t>
  </si>
  <si>
    <t>Programmazione Performance  Obiettivi Specifici 2021 del SEGRETARIO COMUNALE</t>
  </si>
  <si>
    <t>LAVORI 2020</t>
  </si>
  <si>
    <t>Oggetto</t>
  </si>
  <si>
    <t xml:space="preserve">importo </t>
  </si>
  <si>
    <t>fonte di finanziamento</t>
  </si>
  <si>
    <t xml:space="preserve">stato di avanzamento </t>
  </si>
  <si>
    <t>Approvazione Progetto Definitivo/Esecutivo per la "Manutenzione straordinaria palestra comunale"</t>
  </si>
  <si>
    <t>€           95   000,00</t>
  </si>
  <si>
    <t>bilancio comunale</t>
  </si>
  <si>
    <t>Progetto Esecutivo approvato con D.G. n. 45 del 13/08/2020</t>
  </si>
  <si>
    <t>da Appaltare</t>
  </si>
  <si>
    <t>"Sistemazione straordinaria dei locali ex ESMAS adibiti a Ludoteca e 118" - Approvazione progetto Definitivo/Esecutivo</t>
  </si>
  <si>
    <t>€           60   000,00</t>
  </si>
  <si>
    <t>Appaltati</t>
  </si>
  <si>
    <t>Lavori di "Sistemazione dell'impianto sportivo comunale Francesco Zedde Piredu" - Approvazione progetto definitivo-esecutivo</t>
  </si>
  <si>
    <t>Pagato SAL al 95%</t>
  </si>
  <si>
    <t>Valutare circa € 8000 di ribasso da spendere</t>
  </si>
  <si>
    <t>Lavori di "Manutenzione straordinaria marciapiedi" - Approvazione del progetto definitivo - esecutivo a firma dell'ing. Giampiero Lavena</t>
  </si>
  <si>
    <t>€           45   000,00</t>
  </si>
  <si>
    <t>Determina a contrarre n.213 del 28.07.2020 già pubblicata</t>
  </si>
  <si>
    <t>"Manutenzione straordinaria di riqualificazione urbana" - Approvazione progetto definitivo/esecutivo.</t>
  </si>
  <si>
    <t>da ultimare i lavori</t>
  </si>
  <si>
    <t>"Progetto Iscol@. Piano Straordinario di edilizia scolastica 2018-2020: Riqualificazione ristrutturazione edilizia e messa in sicurezza edificio scolastico sito in via Libertà" - Approvazione progetto Definitivo/Esecutivo</t>
  </si>
  <si>
    <t>€         412 500,00</t>
  </si>
  <si>
    <t>Bilancio della Regione Sardegna</t>
  </si>
  <si>
    <t>appaltati da firmare contratto</t>
  </si>
  <si>
    <t>Realizzazione di campo polivalente e riqualificazione area verde zona 167- Approvazione progetto definitivo/esecutivo</t>
  </si>
  <si>
    <t>"Adeguamento edificio ex scuole medie di via Nenni a poliambulatorio"  - Approvazione progetto di fattibilità tecnica ed economica</t>
  </si>
  <si>
    <t>Determina approvazione progetto bloccata</t>
  </si>
  <si>
    <t>da definire convenzione econ ATS e appaltare i lavori</t>
  </si>
  <si>
    <t>"Sistemazione strade vicinali varie" - Approvazione progetto definitivo-esecutivo.</t>
  </si>
  <si>
    <t>€           50   000,00</t>
  </si>
  <si>
    <t>INTERVENTO PER I LAVORI DI REALIZZAZIONE DEL PERCORSO NATURALISTICO "SA PUNTA E SA CITTADE" codice intervento: PT-CRP-29.04 APPROVAZIONE PROGETTO DEFINITIVO - ESECUTIVO IMPORTO FINANZIAMENTO EURO 270.000,00.</t>
  </si>
  <si>
    <t>€         270 000,00</t>
  </si>
  <si>
    <t>POR FESR 2014-2020</t>
  </si>
  <si>
    <t xml:space="preserve">Progetto Esecutivo approvato </t>
  </si>
  <si>
    <t>LAVORI DI MANUTENZIONE STRAORDINARIA DEI LOCALI DELLA VECCHIA CASERMA DEI CARABINIERI DA ADIBIRE A CASA MUSEO  - APPROVAZIONE PROGETTO DEFINITIVO ESECUTIVO.</t>
  </si>
  <si>
    <t>€           77   143,00</t>
  </si>
  <si>
    <t xml:space="preserve">Gal Barbagia, Misura 19 </t>
  </si>
  <si>
    <t>LAVORI DI RIPRISTINO E MESSA IN SICUREZZA CANALE" SITO NEL CENTRO ABITATO IN VIALE REPUBBLICA FRONTE POSTE</t>
  </si>
  <si>
    <t>€           99   900,00</t>
  </si>
  <si>
    <t xml:space="preserve">Progetto Esecutivo approvato con D.G. </t>
  </si>
  <si>
    <t>Sistemazione e messa in sicurezza strada di collegamento fra la via Mattei e la ex S.P. Ottana Sedilo</t>
  </si>
  <si>
    <t>PROGETTO esecutivo da approvare</t>
  </si>
  <si>
    <t>Boschivo annualità 2020</t>
  </si>
  <si>
    <t>€           66   000,00</t>
  </si>
  <si>
    <t>DA INSERIRE IN BILANCIO</t>
  </si>
  <si>
    <t>Sistemazione dello svincolo di Ottana sulla S.S. n. 131 D.C.N</t>
  </si>
  <si>
    <t>€         200 000,00</t>
  </si>
  <si>
    <t>Incarico professionale di progettazione studio di fattibilità progettazione definitiva ed esecutiva</t>
  </si>
  <si>
    <t>affidato incarico</t>
  </si>
  <si>
    <t xml:space="preserve">Garantire il completamento delle procedure di reclutamento, avvio delle procedure di selezione del personale  programmate </t>
  </si>
  <si>
    <t xml:space="preserve">Piena attuazione delle norme vigenti in materia di trasparenza (Dlgs 33/2013) e revisione delle misure di gestione del rischio  contenute nel PTPCT dell'Ente, in termini di misure generali e specifiche di prevenzione del rischio e di contrasto alla corruzione. Aggiornamento del Codice di Comportamento in base alle Linee Guida ANAC febbraio 2020 - Attivazione di un sistema di segnalazione illeciti attraverso pIattaforma informatica - </t>
  </si>
  <si>
    <t>Digitalizzazione: Transizione Digitale e Decreto Semplificazioni – CAD: Servizi on_line, App IO, SPID, PAGOPA</t>
  </si>
  <si>
    <t xml:space="preserve">Piano Transizione Digitale: perseguimento obiettivi locali. Adeguamento infrastrutture digitali, migrazione in cloud dei CED. Applicazione codice di condotta tecnologica ed esperti, per i progetti di sviluppo digitale. App IO: sviluppo servizi digitali e fruibilità sulla piattaforma </t>
  </si>
  <si>
    <t>Comune di Perfugas</t>
  </si>
  <si>
    <t xml:space="preserve">Comune di </t>
  </si>
  <si>
    <t xml:space="preserve">Garantire il miglioramento della tempistica nei pagamenti rispetto allo standard relativo al 2020 </t>
  </si>
  <si>
    <t>Misurare la tempestività  nei pagamenti ai fornitori definito in termini di ritardo medio ponderato di pagamento delle fatture</t>
  </si>
  <si>
    <t>n. giorni intercorsi tra ricevimento di ciascuna fattura e pagamento della stessa/giorni massimi previsti =MAX 20 GG</t>
  </si>
  <si>
    <t>Risorse umane: garantire una corretta gestione delle politiche del personale mediante l'attuazione del Piano del Fabbisogno del Personale, approvato in tempi utili, a chiudere tutte le procedure di reclutamento di personale programmate.</t>
  </si>
  <si>
    <t>Attuazione Piano Assunzioni a T.I. e a T.D.</t>
  </si>
  <si>
    <t>n. procedure programmate/n.procedure avviate= 1,00 - entro il 30.12.21</t>
  </si>
  <si>
    <t>n. sezioni di amministrazione Trasparente presidiate/n.sezioni di competenza di ciascun ufficio=91%</t>
  </si>
  <si>
    <t>n. monitoraggi effettuati/n.monitoraggi programmati sul PTPCT=91%</t>
  </si>
  <si>
    <t xml:space="preserve">Monitoraggio stato digitalizzazione atti: N./Tipologie documenti informatici conservati digitalmente /n. tot documenti prodotti </t>
  </si>
  <si>
    <t>Monitoraggi servizi attivi on line - N. servizi on line accessibili tramite SPID/n.tot. Servizi on line</t>
  </si>
  <si>
    <r>
      <t xml:space="preserve">Garantire la gestione delle attività e procedimenti assegnati attraverso le modalità organizzative attivate per fronteggiare la l'emergenza covid-19 e garantire la trasmissione di report sull'esecuzione della attività svolte secondo le modalità concordate. </t>
    </r>
    <r>
      <rPr>
        <b/>
        <sz val="11"/>
        <color indexed="8"/>
        <rFont val="Garamond"/>
        <family val="1"/>
      </rPr>
      <t>Indicatore</t>
    </r>
    <r>
      <rPr>
        <sz val="11"/>
        <color indexed="8"/>
        <rFont val="Garamond"/>
        <family val="1"/>
      </rPr>
      <t xml:space="preserve">: Pratiche Amministrative - Compiti evasi nel rispetto delle tempistiche/ totale delle pratiche amministrative - compiti assegnati - Adozione </t>
    </r>
    <r>
      <rPr>
        <b/>
        <sz val="11"/>
        <color indexed="8"/>
        <rFont val="Garamond"/>
        <family val="1"/>
      </rPr>
      <t>disciplinare sul lavoro agile entro il 31.12.2021</t>
    </r>
  </si>
  <si>
    <r>
      <t xml:space="preserve">Mantenimento della funzionalità organizzativa dell'ente in relazione alla gestione dell'emergenza Covid-19 e rendicontazione delle attività svolte in remoto o in loco presso l'ente - </t>
    </r>
    <r>
      <rPr>
        <b/>
        <sz val="11"/>
        <color indexed="8"/>
        <rFont val="Garamond"/>
        <family val="1"/>
      </rPr>
      <t>Regolamentazione del lavoro agile</t>
    </r>
  </si>
  <si>
    <r>
      <t xml:space="preserve">Predisporre  gli atti e la rilevazione dei dati necessari alla predisposizione del Bilancio di Previsione entro l'anno </t>
    </r>
    <r>
      <rPr>
        <b/>
        <sz val="11"/>
        <color indexed="8"/>
        <rFont val="Garamond"/>
        <family val="1"/>
      </rPr>
      <t xml:space="preserve">- Indicatore </t>
    </r>
    <r>
      <rPr>
        <sz val="11"/>
        <color indexed="8"/>
        <rFont val="Garamond"/>
        <family val="1"/>
      </rPr>
      <t>=[Data di Approvazione del Bilancio effettiva/Data di approvazione del Bilancio programmata= 100% - n.atti di competenza trasmessi al servizio finanziario/.n. atti richiesti=100%</t>
    </r>
  </si>
  <si>
    <t>Censimento 2021</t>
  </si>
  <si>
    <r>
      <t xml:space="preserve">Censimento permanente della popolazione e delle abitazioni 2020. Edizione 2021. </t>
    </r>
    <r>
      <rPr>
        <b/>
        <sz val="12"/>
        <color indexed="8"/>
        <rFont val="Garamond"/>
        <family val="1"/>
      </rPr>
      <t>Indicatore</t>
    </r>
    <r>
      <rPr>
        <sz val="12"/>
        <color indexed="8"/>
        <rFont val="Garamond"/>
        <family val="1"/>
      </rPr>
      <t>: n. prodecure chiuse nel 2021/n.procedure programmate=100%</t>
    </r>
  </si>
  <si>
    <t>Digitalizzazione</t>
  </si>
  <si>
    <t>Avvio procedure per l’attivazione di una piattaforma web per la presentazione e gestione delle istanze – Compilazione e invio on line delle istanze agli uffici comunali - 3. Adesione APPIO entro l'anno</t>
  </si>
  <si>
    <t>Servizi scolastici</t>
  </si>
  <si>
    <t>Privacy</t>
  </si>
  <si>
    <t>Chiusura del registro trattamento dei dati in materia obbligatoria della Privacy, con riferimento ai procedimenti del Settore Amministrativo e coordinamento attività altri Settori- Adozione del Regolamento sulla Privacy e implementazione/adozione modulistica nomine interne dei soggetti nominati e/o designati</t>
  </si>
  <si>
    <t>Ridefinizione assetto organizzativo</t>
  </si>
  <si>
    <t>Predisposizione schemi atti per nuova Macrostruttura – Funzionigramma – Organigramma e schema deliberazione Giunta Comunale</t>
  </si>
  <si>
    <t>ADOZIONE NUOVI REGOLAMENTI DEL CANONE UNICO PATRIMONIALE E DEL CANONE MERCATALE EX ART. 1 L.160/2019 COMMI DA 816 AD 847</t>
  </si>
  <si>
    <t xml:space="preserve">Stesura dei regolamenti da sottoporre ad approvazione del Consiglio Comunale, calcolo delle nuove tariffe per garantire l’invarianza del gettito, proposta di delibera di Giunta Comunale per l’adozione delle tariffe. 
</t>
  </si>
  <si>
    <t xml:space="preserve"> Elaborazione proposta di una nuova modalità di riscossione coattiva dei tributi comunali al fine di incrementare la capacità di recupero dei tributi evasi</t>
  </si>
  <si>
    <t xml:space="preserve">Verifica delle posizioni debitorie Imu, Tasi e Tari relative all’anno 2016, elaborazione e notifica degli avvisi di accertamento entro il termine del 31.12.21 anche tramite affidamento del servizio o del solo supporto tecnico </t>
  </si>
  <si>
    <t>Predisposizione e trasmissione, entro il termine del 31.05.21, della certificazione della perdita di gettito connessa all’emergenza epidemiologica da COVID-19, al netto delle minori spese e delle risorse assegnate a vario titolo dallo Stato a ristoro delle minori entrate e delle maggiori spese connesse alla predetta emergenza</t>
  </si>
  <si>
    <t xml:space="preserve">
Aggiornamento del Piano triennale del Fabbisogno di Personale 2021-2023. Calcolo della capacità assunzionale, anche tramite affidamento del servizio, e verifica sostenibiltà finanziaria
</t>
  </si>
  <si>
    <t>Gestione efficiente Politiche del Perfonale conformemente alla disposizioni di legge vigenti in materia</t>
  </si>
  <si>
    <t>Redazione dei documenti contabili previsti anche con la collaborazione mediante esternalizzazione dell’attività di supporto alle predette attività.</t>
  </si>
  <si>
    <t>Predisposizione e trasmissione, entro il 31.05.21 ed il 30.09.21, delle richieste di finanziamento in favore degli enti locali che presentano una situazione finanziaria compromessa per gli oneri derivanti da procedure espropriative definite.</t>
  </si>
  <si>
    <t>ACCESSO AI FINANZIAMENTI DELLA REGIONE AUTONOMA DELLA SARDEGNA PER GLI ONERI DERIVANTI DALLE PROCEDURE ESPROPRIATIVE</t>
  </si>
  <si>
    <t>CERTIFICAZIONE COVID-19 EX ART. 39 D.L. 104/2020</t>
  </si>
  <si>
    <t>AGGIORNAMENTO INVENTARIO AL 31/12/2020 ED ELABORAZIONE DEL CONTO PATRIMONIALE SEMPLIFICATO</t>
  </si>
  <si>
    <t>AREA SERVIZI SOCIALI</t>
  </si>
  <si>
    <t>Garantire la compartecipazione, il coordinamento e presidio costanti sul pieno raggiungimento degli Obiettivi di Performance Individuali assegnati e sul contributo reso dall’intera struttura al perseguimento della Performance di Ente (indicatori risultato: % esito reso/su esito)</t>
  </si>
  <si>
    <t>Aggiornamento e integrazione al PTPCT del Codice di comportamento dell’Ente conformemente alle indicazioni contenute nelle linee guida Anac n. 77/2020</t>
  </si>
  <si>
    <t>Presidio sull’orientamento al risultato atteso dell’intera struttura sulla Performance 2021.</t>
  </si>
  <si>
    <t xml:space="preserve">Misure volte a garantire la prevenzione della Corruzione e Trasparenza </t>
  </si>
  <si>
    <t>COMPORTAMENTI PROFESSIONALI 2021</t>
  </si>
  <si>
    <t>Ambito di misurazione della performance individuale 2021 titolari di PO</t>
  </si>
  <si>
    <t>Migliorare l'efficienza delle istruttorie e del rilascio, nel rispetto dei principi normativi, di concessioni, autorizzazioni, certificazioni.                                                                                              Gestione e manutenzione strade, impianti di illuminazioni ed edifici.</t>
  </si>
  <si>
    <t>Mantenimento del livello di efficienza del Servizio Tecnico</t>
  </si>
  <si>
    <t>Efficientamento dell'impianto di illuminazione pubblica</t>
  </si>
  <si>
    <t xml:space="preserve">Costruzione nuovi loculi </t>
  </si>
  <si>
    <t>Progettazione, affidamento e conclusione dei lavori entro il 31/12/2021.</t>
  </si>
  <si>
    <t>Interventi su infrastrutture sociali</t>
  </si>
  <si>
    <t>Affidamento dei lavori di manutenzione straordinaria sulle scuole e gli edifici comunali. Stipula del contratto entro il 31/12/2021.</t>
  </si>
  <si>
    <t>Erogazione dei un contributo a fondo perduto a beneficio delle imprese colpite dall'emergenza sanitaria da Covid-19</t>
  </si>
  <si>
    <t>Adozione del bando pubblico ed erogazione del contributo entro il 31/12/2021.</t>
  </si>
  <si>
    <t>Progettazione ed affidamento dei lavori di efficientamento dell'impianto di illuminazione entro il 15/09/2021 ai fini dell'ottenimento del contributo da parte del Ministero dell'Interno.</t>
  </si>
  <si>
    <t>Chiusura procedure di gara per i servizi scolastici – trasporto e mensa scolastica: Tempi impiegato/Tempo previsto chiusura procedure=100%</t>
  </si>
  <si>
    <t>Progetti "Ritornare a casa"</t>
  </si>
  <si>
    <t>Contributi L.R. 20/1997 e Progetti Terapeutici Abilitativi Personalizzati</t>
  </si>
  <si>
    <t>Garantire, in collaborazione con i centri di salute mentale adulti e le unità di neuropschiatria infantile, adeguato supporto ai sofferenti mentali ed ai minori autistici tramite la predisposizione dei progetti terapeutici Abilitativi Personalizzati e l'erogazione dei contributi ex L.R. 20/19997</t>
  </si>
  <si>
    <t>Programma "Vita indipendente e inclusione nella società delle persone con disabilità mentale"</t>
  </si>
  <si>
    <t>Garantire, in collaborazione con i centri di salute mentale, l'attività di rete necessaria a promuovere l'inserimento socio-lavorativo di soggetti con disabilità mentale.</t>
  </si>
  <si>
    <t>Misure urgenti per fronteggiare emergenza Covid-19 - Solidarietà alimentare</t>
  </si>
  <si>
    <t>Erogazione dei buoni spesa e contributo utenze domestiche D.L. 73 del 25/05/2021.</t>
  </si>
  <si>
    <t>Prevenzione dell'istituzionalizzazione per i cittadini disabili e non autosufficienti mediante interbventi ad integrazione socio sanitaria programmati dalla Regione quali: Progetti ritornare a casa"Plus" garantendo collaborazione alla Asl ed al Comune di Osilo quale ente capofila del Plus.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</si>
</sst>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 _€_-;\-* #,##0\ _€_-;_-* &quot;-&quot;\ _€_-;_-@_-"/>
    <numFmt numFmtId="164" formatCode="_-* #,##0.00_-;\-* #,##0.00_-;_-* &quot;-&quot;??_-;_-@_-"/>
    <numFmt numFmtId="165" formatCode="_-&quot;€&quot;\ * #,##0.00_-;\-&quot;€&quot;\ * #,##0.00_-;_-&quot;€&quot;\ * &quot;-&quot;??_-;_-@_-"/>
    <numFmt numFmtId="166" formatCode="0.0"/>
    <numFmt numFmtId="167" formatCode="_-* #,##0_-;\-* #,##0_-;_-* &quot;-&quot;??_-;_-@_-"/>
    <numFmt numFmtId="168" formatCode="_-* #,##0.0_-;\-* #,##0.0_-;_-* &quot;-&quot;??_-;_-@_-"/>
  </numFmts>
  <fonts count="56" x14ac:knownFonts="1">
    <font>
      <sz val="11"/>
      <color theme="1"/>
      <name val="Calibri"/>
      <family val="2"/>
      <scheme val="minor"/>
    </font>
    <font>
      <sz val="11"/>
      <color indexed="8"/>
      <name val="Calibri"/>
      <family val="2"/>
    </font>
    <font>
      <b/>
      <sz val="11"/>
      <color indexed="8"/>
      <name val="Calibri"/>
      <family val="2"/>
    </font>
    <font>
      <sz val="11"/>
      <name val="Calibri"/>
      <family val="2"/>
    </font>
    <font>
      <sz val="11"/>
      <name val="Garamond"/>
      <family val="1"/>
    </font>
    <font>
      <b/>
      <sz val="11"/>
      <name val="Calibri"/>
      <family val="2"/>
    </font>
    <font>
      <sz val="12"/>
      <name val="Garamond"/>
      <family val="1"/>
    </font>
    <font>
      <sz val="12"/>
      <name val="Calibri"/>
      <family val="2"/>
    </font>
    <font>
      <sz val="10"/>
      <name val="Garamond"/>
      <family val="1"/>
    </font>
    <font>
      <sz val="10"/>
      <name val="Calibri"/>
      <family val="2"/>
    </font>
    <font>
      <b/>
      <sz val="12"/>
      <name val="Garamond"/>
      <family val="1"/>
    </font>
    <font>
      <b/>
      <sz val="36"/>
      <name val="Calibri"/>
      <family val="2"/>
    </font>
    <font>
      <sz val="11"/>
      <color indexed="8"/>
      <name val="Garamond"/>
      <family val="1"/>
    </font>
    <font>
      <u/>
      <sz val="11"/>
      <name val="Calibri"/>
      <family val="2"/>
    </font>
    <font>
      <b/>
      <sz val="9"/>
      <color indexed="81"/>
      <name val="Tahoma"/>
      <family val="2"/>
    </font>
    <font>
      <sz val="9"/>
      <color indexed="81"/>
      <name val="Tahoma"/>
      <family val="2"/>
    </font>
    <font>
      <sz val="10"/>
      <name val="Arial"/>
      <family val="2"/>
    </font>
    <font>
      <b/>
      <i/>
      <sz val="12"/>
      <name val="Garamond"/>
      <family val="1"/>
    </font>
    <font>
      <b/>
      <i/>
      <sz val="16"/>
      <name val="Garamond"/>
      <family val="1"/>
    </font>
    <font>
      <b/>
      <sz val="14"/>
      <name val="Garamond"/>
      <family val="1"/>
    </font>
    <font>
      <b/>
      <i/>
      <sz val="14"/>
      <name val="Garamond"/>
      <family val="1"/>
    </font>
    <font>
      <b/>
      <i/>
      <sz val="18"/>
      <name val="Garamond"/>
      <family val="1"/>
    </font>
    <font>
      <sz val="14"/>
      <name val="Garamond"/>
      <family val="1"/>
    </font>
    <font>
      <b/>
      <sz val="8"/>
      <name val="Garamond"/>
      <family val="1"/>
    </font>
    <font>
      <b/>
      <sz val="9"/>
      <name val="Garamond"/>
      <family val="1"/>
    </font>
    <font>
      <sz val="9"/>
      <name val="Garamond"/>
      <family val="1"/>
    </font>
    <font>
      <i/>
      <sz val="9"/>
      <name val="Garamond"/>
      <family val="1"/>
    </font>
    <font>
      <b/>
      <sz val="10"/>
      <name val="Garamond"/>
      <family val="1"/>
    </font>
    <font>
      <b/>
      <i/>
      <sz val="10"/>
      <name val="Garamond"/>
      <family val="1"/>
    </font>
    <font>
      <i/>
      <sz val="10"/>
      <name val="Garamond"/>
      <family val="1"/>
    </font>
    <font>
      <b/>
      <sz val="8"/>
      <color indexed="81"/>
      <name val="Tahoma"/>
      <family val="2"/>
    </font>
    <font>
      <sz val="8"/>
      <color indexed="81"/>
      <name val="Tahoma"/>
      <family val="2"/>
    </font>
    <font>
      <b/>
      <sz val="18"/>
      <name val="Garamond"/>
      <family val="1"/>
    </font>
    <font>
      <sz val="11"/>
      <color indexed="8"/>
      <name val="Garamond"/>
      <family val="1"/>
    </font>
    <font>
      <b/>
      <i/>
      <sz val="11"/>
      <name val="Garamond"/>
      <family val="1"/>
    </font>
    <font>
      <b/>
      <sz val="28"/>
      <name val="Garamond"/>
      <family val="1"/>
    </font>
    <font>
      <b/>
      <sz val="12"/>
      <color indexed="8"/>
      <name val="Garamond"/>
      <family val="1"/>
    </font>
    <font>
      <b/>
      <sz val="11"/>
      <color indexed="8"/>
      <name val="Garamond"/>
      <family val="1"/>
    </font>
    <font>
      <b/>
      <sz val="11"/>
      <name val="Garamond"/>
      <family val="1"/>
    </font>
    <font>
      <sz val="20"/>
      <name val="Garamond"/>
      <family val="1"/>
    </font>
    <font>
      <b/>
      <sz val="22"/>
      <name val="Garamond"/>
      <family val="1"/>
    </font>
    <font>
      <sz val="12"/>
      <color indexed="8"/>
      <name val="Garamond"/>
      <family val="1"/>
    </font>
    <font>
      <sz val="11"/>
      <color theme="1"/>
      <name val="Calibri"/>
      <family val="2"/>
      <scheme val="minor"/>
    </font>
    <font>
      <u/>
      <sz val="11"/>
      <color theme="10"/>
      <name val="Calibri"/>
      <family val="2"/>
      <scheme val="minor"/>
    </font>
    <font>
      <sz val="11"/>
      <color theme="1"/>
      <name val="Garamond"/>
      <family val="1"/>
    </font>
    <font>
      <sz val="12"/>
      <color rgb="FFFF0000"/>
      <name val="Garamond"/>
      <family val="1"/>
    </font>
    <font>
      <sz val="8"/>
      <color theme="1"/>
      <name val="Garamond"/>
      <family val="1"/>
    </font>
    <font>
      <b/>
      <sz val="11"/>
      <color theme="1"/>
      <name val="Garamond"/>
      <family val="1"/>
    </font>
    <font>
      <sz val="11"/>
      <color theme="1"/>
      <name val="Arial"/>
      <family val="2"/>
    </font>
    <font>
      <b/>
      <sz val="6"/>
      <color rgb="FF000000"/>
      <name val="Calibri"/>
      <family val="2"/>
      <scheme val="minor"/>
    </font>
    <font>
      <sz val="6"/>
      <color rgb="FF000000"/>
      <name val="Calibri"/>
      <family val="2"/>
      <scheme val="minor"/>
    </font>
    <font>
      <sz val="11"/>
      <color rgb="FF000000"/>
      <name val="Calibri"/>
      <family val="2"/>
      <scheme val="minor"/>
    </font>
    <font>
      <b/>
      <sz val="12"/>
      <color theme="1"/>
      <name val="Garamond"/>
      <family val="1"/>
    </font>
    <font>
      <b/>
      <sz val="8"/>
      <color theme="1"/>
      <name val="Garamond"/>
      <family val="1"/>
    </font>
    <font>
      <b/>
      <sz val="11.5"/>
      <color rgb="FF000000"/>
      <name val="Calibri"/>
      <family val="2"/>
      <scheme val="minor"/>
    </font>
    <font>
      <b/>
      <i/>
      <sz val="12"/>
      <color rgb="FFFF0000"/>
      <name val="Garamond"/>
      <family val="1"/>
    </font>
  </fonts>
  <fills count="17">
    <fill>
      <patternFill patternType="none"/>
    </fill>
    <fill>
      <patternFill patternType="gray125"/>
    </fill>
    <fill>
      <patternFill patternType="solid">
        <fgColor indexed="51"/>
        <bgColor indexed="64"/>
      </patternFill>
    </fill>
    <fill>
      <patternFill patternType="solid">
        <fgColor indexed="26"/>
        <bgColor indexed="64"/>
      </patternFill>
    </fill>
    <fill>
      <patternFill patternType="gray0625"/>
    </fill>
    <fill>
      <patternFill patternType="solid">
        <fgColor indexed="53"/>
        <bgColor indexed="64"/>
      </patternFill>
    </fill>
    <fill>
      <patternFill patternType="solid">
        <fgColor indexed="9"/>
        <bgColor indexed="64"/>
      </patternFill>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solid">
        <fgColor rgb="FFDCE6F1"/>
        <bgColor indexed="64"/>
      </patternFill>
    </fill>
    <fill>
      <patternFill patternType="gray0625">
        <bgColor theme="9"/>
      </patternFill>
    </fill>
  </fills>
  <borders count="104">
    <border>
      <left/>
      <right/>
      <top/>
      <bottom/>
      <diagonal/>
    </border>
    <border>
      <left style="double">
        <color indexed="64"/>
      </left>
      <right style="double">
        <color indexed="64"/>
      </right>
      <top style="double">
        <color indexed="64"/>
      </top>
      <bottom style="double">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double">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theme="3" tint="0.39997558519241921"/>
      </left>
      <right/>
      <top/>
      <bottom/>
      <diagonal/>
    </border>
    <border>
      <left/>
      <right/>
      <top/>
      <bottom style="thin">
        <color theme="3" tint="0.39997558519241921"/>
      </bottom>
      <diagonal/>
    </border>
    <border>
      <left/>
      <right style="thin">
        <color theme="3" tint="0.39997558519241921"/>
      </right>
      <top/>
      <bottom/>
      <diagonal/>
    </border>
    <border>
      <left/>
      <right/>
      <top style="thin">
        <color theme="3" tint="0.39997558519241921"/>
      </top>
      <bottom style="thin">
        <color theme="3" tint="0.39997558519241921"/>
      </bottom>
      <diagonal/>
    </border>
    <border>
      <left style="thin">
        <color theme="3" tint="0.39997558519241921"/>
      </left>
      <right/>
      <top/>
      <bottom style="thin">
        <color theme="3" tint="0.39997558519241921"/>
      </bottom>
      <diagonal/>
    </border>
    <border>
      <left/>
      <right style="thin">
        <color theme="3" tint="0.39997558519241921"/>
      </right>
      <top/>
      <bottom style="thin">
        <color theme="3" tint="0.39997558519241921"/>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theme="3" tint="0.39997558519241921"/>
      </left>
      <right style="thin">
        <color theme="3" tint="0.39997558519241921"/>
      </right>
      <top style="thin">
        <color theme="3" tint="0.39997558519241921"/>
      </top>
      <bottom/>
      <diagonal/>
    </border>
    <border>
      <left/>
      <right style="thin">
        <color theme="3" tint="0.39997558519241921"/>
      </right>
      <top style="thin">
        <color theme="3" tint="0.39997558519241921"/>
      </top>
      <bottom style="thin">
        <color theme="3" tint="0.39997558519241921"/>
      </bottom>
      <diagonal/>
    </border>
    <border>
      <left style="thin">
        <color theme="3" tint="0.39997558519241921"/>
      </left>
      <right/>
      <top style="thin">
        <color theme="3" tint="0.39997558519241921"/>
      </top>
      <bottom/>
      <diagonal/>
    </border>
    <border>
      <left/>
      <right/>
      <top style="thin">
        <color theme="3" tint="0.39997558519241921"/>
      </top>
      <bottom/>
      <diagonal/>
    </border>
    <border>
      <left/>
      <right style="thin">
        <color theme="3" tint="0.39997558519241921"/>
      </right>
      <top style="thin">
        <color theme="3" tint="0.39997558519241921"/>
      </top>
      <bottom/>
      <diagonal/>
    </border>
    <border>
      <left style="thin">
        <color theme="3" tint="0.59999389629810485"/>
      </left>
      <right style="thin">
        <color theme="3" tint="0.59999389629810485"/>
      </right>
      <top style="thin">
        <color theme="3" tint="0.59999389629810485"/>
      </top>
      <bottom style="thin">
        <color theme="3" tint="0.59999389629810485"/>
      </bottom>
      <diagonal/>
    </border>
    <border>
      <left style="thin">
        <color theme="3" tint="0.39997558519241921"/>
      </left>
      <right style="thin">
        <color theme="3" tint="0.39997558519241921"/>
      </right>
      <top/>
      <bottom/>
      <diagonal/>
    </border>
    <border>
      <left/>
      <right style="thin">
        <color theme="3" tint="0.59999389629810485"/>
      </right>
      <top style="thin">
        <color theme="3" tint="0.59999389629810485"/>
      </top>
      <bottom style="thin">
        <color theme="3" tint="0.59999389629810485"/>
      </bottom>
      <diagonal/>
    </border>
    <border>
      <left style="thin">
        <color theme="3" tint="0.39997558519241921"/>
      </left>
      <right style="thin">
        <color theme="3" tint="0.39997558519241921"/>
      </right>
      <top/>
      <bottom style="thin">
        <color theme="3" tint="0.39997558519241921"/>
      </bottom>
      <diagonal/>
    </border>
    <border>
      <left style="thin">
        <color theme="3" tint="0.59999389629810485"/>
      </left>
      <right style="thin">
        <color theme="3" tint="0.59999389629810485"/>
      </right>
      <top/>
      <bottom/>
      <diagonal/>
    </border>
    <border>
      <left style="double">
        <color indexed="64"/>
      </left>
      <right style="thin">
        <color theme="3" tint="0.39997558519241921"/>
      </right>
      <top/>
      <bottom/>
      <diagonal/>
    </border>
    <border>
      <left/>
      <right style="thin">
        <color theme="3" tint="0.39997558519241921"/>
      </right>
      <top style="thin">
        <color theme="3" tint="0.59999389629810485"/>
      </top>
      <bottom/>
      <diagonal/>
    </border>
    <border>
      <left style="thin">
        <color theme="3" tint="0.59999389629810485"/>
      </left>
      <right style="thin">
        <color theme="3" tint="0.39997558519241921"/>
      </right>
      <top style="thin">
        <color theme="3" tint="0.59999389629810485"/>
      </top>
      <bottom style="thin">
        <color theme="3" tint="0.59999389629810485"/>
      </bottom>
      <diagonal/>
    </border>
    <border>
      <left/>
      <right style="thin">
        <color theme="3" tint="0.39997558519241921"/>
      </right>
      <top/>
      <bottom style="thin">
        <color theme="3" tint="0.59999389629810485"/>
      </bottom>
      <diagonal/>
    </border>
    <border>
      <left style="thin">
        <color theme="3" tint="0.59999389629810485"/>
      </left>
      <right/>
      <top style="thin">
        <color theme="3" tint="0.59999389629810485"/>
      </top>
      <bottom style="thin">
        <color theme="3" tint="0.59999389629810485"/>
      </bottom>
      <diagonal/>
    </border>
    <border>
      <left style="thin">
        <color theme="3" tint="0.39997558519241921"/>
      </left>
      <right style="thin">
        <color theme="3" tint="0.59999389629810485"/>
      </right>
      <top style="thin">
        <color theme="3" tint="0.59999389629810485"/>
      </top>
      <bottom style="thin">
        <color theme="3" tint="0.59999389629810485"/>
      </bottom>
      <diagonal/>
    </border>
    <border>
      <left style="thin">
        <color theme="3" tint="0.59999389629810485"/>
      </left>
      <right style="thin">
        <color theme="3" tint="0.59999389629810485"/>
      </right>
      <top style="double">
        <color indexed="64"/>
      </top>
      <bottom style="thin">
        <color theme="3" tint="0.59999389629810485"/>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thin">
        <color theme="3" tint="0.59999389629810485"/>
      </right>
      <top style="thin">
        <color theme="3" tint="0.59999389629810485"/>
      </top>
      <bottom/>
      <diagonal/>
    </border>
    <border>
      <left/>
      <right style="thin">
        <color theme="3" tint="0.59999389629810485"/>
      </right>
      <top/>
      <bottom/>
      <diagonal/>
    </border>
    <border>
      <left/>
      <right style="thin">
        <color theme="3" tint="0.59999389629810485"/>
      </right>
      <top/>
      <bottom style="thin">
        <color theme="3" tint="0.59999389629810485"/>
      </bottom>
      <diagonal/>
    </border>
    <border>
      <left style="thin">
        <color theme="3" tint="0.59999389629810485"/>
      </left>
      <right style="thin">
        <color theme="3" tint="0.59999389629810485"/>
      </right>
      <top style="thin">
        <color theme="3" tint="0.59999389629810485"/>
      </top>
      <bottom/>
      <diagonal/>
    </border>
    <border>
      <left style="thin">
        <color theme="3" tint="0.59999389629810485"/>
      </left>
      <right style="thin">
        <color theme="3" tint="0.59999389629810485"/>
      </right>
      <top/>
      <bottom style="thin">
        <color theme="3" tint="0.59999389629810485"/>
      </bottom>
      <diagonal/>
    </border>
    <border>
      <left style="thin">
        <color theme="3" tint="0.39997558519241921"/>
      </left>
      <right/>
      <top style="double">
        <color indexed="64"/>
      </top>
      <bottom style="thin">
        <color theme="3" tint="0.39997558519241921"/>
      </bottom>
      <diagonal/>
    </border>
    <border>
      <left/>
      <right/>
      <top style="double">
        <color indexed="64"/>
      </top>
      <bottom style="thin">
        <color theme="3" tint="0.39997558519241921"/>
      </bottom>
      <diagonal/>
    </border>
    <border>
      <left/>
      <right style="thin">
        <color theme="3" tint="0.39997558519241921"/>
      </right>
      <top style="double">
        <color indexed="64"/>
      </top>
      <bottom style="thin">
        <color theme="3" tint="0.39997558519241921"/>
      </bottom>
      <diagonal/>
    </border>
    <border>
      <left style="thin">
        <color theme="3" tint="0.39997558519241921"/>
      </left>
      <right/>
      <top style="thin">
        <color theme="3" tint="0.59999389629810485"/>
      </top>
      <bottom/>
      <diagonal/>
    </border>
    <border>
      <left/>
      <right/>
      <top style="thin">
        <color theme="3" tint="0.59999389629810485"/>
      </top>
      <bottom/>
      <diagonal/>
    </border>
    <border>
      <left style="thin">
        <color theme="3" tint="0.39997558519241921"/>
      </left>
      <right/>
      <top/>
      <bottom style="thin">
        <color theme="3" tint="0.59999389629810485"/>
      </bottom>
      <diagonal/>
    </border>
    <border>
      <left/>
      <right/>
      <top/>
      <bottom style="thin">
        <color theme="3" tint="0.59999389629810485"/>
      </bottom>
      <diagonal/>
    </border>
    <border>
      <left style="thin">
        <color theme="3" tint="0.59999389629810485"/>
      </left>
      <right/>
      <top style="thin">
        <color theme="3" tint="0.59999389629810485"/>
      </top>
      <bottom/>
      <diagonal/>
    </border>
    <border>
      <left style="thin">
        <color theme="3" tint="0.59999389629810485"/>
      </left>
      <right/>
      <top/>
      <bottom style="thin">
        <color theme="3" tint="0.59999389629810485"/>
      </bottom>
      <diagonal/>
    </border>
    <border>
      <left style="thin">
        <color theme="3" tint="0.39997558519241921"/>
      </left>
      <right style="thin">
        <color theme="3" tint="0.59999389629810485"/>
      </right>
      <top style="thin">
        <color theme="3" tint="0.59999389629810485"/>
      </top>
      <bottom/>
      <diagonal/>
    </border>
    <border>
      <left style="thin">
        <color theme="3" tint="0.39997558519241921"/>
      </left>
      <right style="thin">
        <color theme="3" tint="0.59999389629810485"/>
      </right>
      <top/>
      <bottom style="thin">
        <color theme="3" tint="0.59999389629810485"/>
      </bottom>
      <diagonal/>
    </border>
    <border>
      <left/>
      <right style="double">
        <color indexed="64"/>
      </right>
      <top style="thin">
        <color theme="3" tint="0.39997558519241921"/>
      </top>
      <bottom style="thin">
        <color theme="3" tint="0.39997558519241921"/>
      </bottom>
      <diagonal/>
    </border>
    <border>
      <left style="double">
        <color indexed="64"/>
      </left>
      <right style="double">
        <color indexed="64"/>
      </right>
      <top style="thin">
        <color theme="3" tint="0.39997558519241921"/>
      </top>
      <bottom style="thin">
        <color theme="3" tint="0.39997558519241921"/>
      </bottom>
      <diagonal/>
    </border>
    <border>
      <left style="double">
        <color indexed="64"/>
      </left>
      <right style="thin">
        <color theme="3" tint="0.39997558519241921"/>
      </right>
      <top style="thin">
        <color theme="3" tint="0.39997558519241921"/>
      </top>
      <bottom style="thin">
        <color theme="3" tint="0.39997558519241921"/>
      </bottom>
      <diagonal/>
    </border>
    <border>
      <left style="thin">
        <color indexed="64"/>
      </left>
      <right style="thin">
        <color indexed="64"/>
      </right>
      <top style="thin">
        <color theme="3" tint="0.39997558519241921"/>
      </top>
      <bottom style="thin">
        <color theme="3" tint="0.39997558519241921"/>
      </bottom>
      <diagonal/>
    </border>
    <border>
      <left style="thin">
        <color indexed="64"/>
      </left>
      <right style="thin">
        <color theme="3" tint="0.39997558519241921"/>
      </right>
      <top style="thin">
        <color theme="3" tint="0.39997558519241921"/>
      </top>
      <bottom style="thin">
        <color theme="3" tint="0.39997558519241921"/>
      </bottom>
      <diagonal/>
    </border>
    <border>
      <left style="thin">
        <color theme="3" tint="0.39997558519241921"/>
      </left>
      <right/>
      <top style="thin">
        <color theme="3" tint="0.39997558519241921"/>
      </top>
      <bottom style="thin">
        <color theme="3" tint="0.3999755851924192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double">
        <color indexed="64"/>
      </left>
      <right style="thin">
        <color theme="3" tint="0.59999389629810485"/>
      </right>
      <top style="thin">
        <color theme="3" tint="0.59999389629810485"/>
      </top>
      <bottom style="thin">
        <color theme="3" tint="0.59999389629810485"/>
      </bottom>
      <diagonal/>
    </border>
    <border>
      <left style="thin">
        <color theme="3" tint="0.59999389629810485"/>
      </left>
      <right style="double">
        <color indexed="64"/>
      </right>
      <top style="thin">
        <color theme="3" tint="0.59999389629810485"/>
      </top>
      <bottom style="thin">
        <color theme="3" tint="0.59999389629810485"/>
      </bottom>
      <diagonal/>
    </border>
  </borders>
  <cellStyleXfs count="7">
    <xf numFmtId="0" fontId="0" fillId="0" borderId="0"/>
    <xf numFmtId="0" fontId="43" fillId="0" borderId="0" applyNumberFormat="0" applyFill="0" applyBorder="0" applyAlignment="0" applyProtection="0"/>
    <xf numFmtId="164" fontId="1" fillId="0" borderId="0" applyFont="0" applyFill="0" applyBorder="0" applyAlignment="0" applyProtection="0"/>
    <xf numFmtId="41" fontId="42"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165" fontId="1" fillId="0" borderId="0" applyFont="0" applyFill="0" applyBorder="0" applyAlignment="0" applyProtection="0"/>
  </cellStyleXfs>
  <cellXfs count="516">
    <xf numFmtId="0" fontId="0" fillId="0" borderId="0" xfId="0"/>
    <xf numFmtId="0" fontId="4" fillId="0" borderId="0" xfId="0" applyFont="1" applyFill="1" applyBorder="1" applyAlignment="1">
      <alignment vertical="center" wrapText="1"/>
    </xf>
    <xf numFmtId="0" fontId="3" fillId="0" borderId="0" xfId="0" applyFont="1" applyAlignment="1">
      <alignment vertical="center"/>
    </xf>
    <xf numFmtId="0" fontId="5" fillId="2" borderId="1" xfId="0" applyFont="1" applyFill="1" applyBorder="1" applyAlignment="1">
      <alignment horizontal="center" vertical="center" wrapText="1"/>
    </xf>
    <xf numFmtId="0" fontId="6" fillId="0" borderId="0" xfId="0" applyFont="1" applyFill="1" applyBorder="1" applyAlignment="1">
      <alignment vertical="center" wrapText="1"/>
    </xf>
    <xf numFmtId="0" fontId="7" fillId="0" borderId="0" xfId="0" applyFont="1" applyAlignment="1">
      <alignment vertical="center"/>
    </xf>
    <xf numFmtId="0" fontId="8" fillId="0" borderId="0" xfId="0" applyFont="1" applyFill="1" applyBorder="1" applyAlignment="1">
      <alignment vertical="center" wrapText="1"/>
    </xf>
    <xf numFmtId="0" fontId="9" fillId="0" borderId="0" xfId="0" applyFont="1" applyAlignment="1">
      <alignment vertical="center"/>
    </xf>
    <xf numFmtId="0" fontId="10" fillId="0" borderId="0" xfId="0" applyFont="1" applyFill="1" applyBorder="1" applyAlignment="1">
      <alignment vertical="center" wrapText="1"/>
    </xf>
    <xf numFmtId="0" fontId="12" fillId="0" borderId="0" xfId="0" applyFont="1" applyFill="1" applyAlignment="1">
      <alignment vertical="center"/>
    </xf>
    <xf numFmtId="0" fontId="12" fillId="0" borderId="0" xfId="0" applyFont="1" applyAlignment="1">
      <alignment vertical="center"/>
    </xf>
    <xf numFmtId="0" fontId="3" fillId="0" borderId="0" xfId="0" applyFont="1" applyFill="1" applyAlignment="1">
      <alignment vertical="center"/>
    </xf>
    <xf numFmtId="0" fontId="0" fillId="0" borderId="0" xfId="0" applyAlignment="1">
      <alignment vertical="center"/>
    </xf>
    <xf numFmtId="0" fontId="0" fillId="3" borderId="2"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0" fillId="3" borderId="6" xfId="0" applyFont="1" applyFill="1" applyBorder="1" applyAlignment="1">
      <alignment horizontal="center" vertical="center" wrapText="1"/>
    </xf>
    <xf numFmtId="0" fontId="0" fillId="3" borderId="7" xfId="0" applyFont="1" applyFill="1" applyBorder="1" applyAlignment="1">
      <alignment horizontal="center" vertical="center" wrapText="1"/>
    </xf>
    <xf numFmtId="0" fontId="0" fillId="3" borderId="8"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3" borderId="3" xfId="0" applyFont="1" applyFill="1" applyBorder="1" applyAlignment="1">
      <alignment horizontal="center" vertical="center"/>
    </xf>
    <xf numFmtId="0" fontId="0" fillId="3" borderId="6" xfId="0" applyFont="1" applyFill="1" applyBorder="1" applyAlignment="1">
      <alignment horizontal="center" vertical="center"/>
    </xf>
    <xf numFmtId="0" fontId="0" fillId="3" borderId="7" xfId="0" applyFont="1" applyFill="1" applyBorder="1" applyAlignment="1">
      <alignment horizontal="center" vertical="center"/>
    </xf>
    <xf numFmtId="0" fontId="0" fillId="3" borderId="9"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10" xfId="0" applyFont="1" applyFill="1" applyBorder="1" applyAlignment="1">
      <alignment horizontal="center" vertical="center"/>
    </xf>
    <xf numFmtId="0" fontId="0" fillId="3" borderId="11"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13" xfId="0" applyFont="1" applyFill="1" applyBorder="1" applyAlignment="1">
      <alignment horizontal="center" vertical="center" wrapText="1"/>
    </xf>
    <xf numFmtId="0" fontId="0" fillId="3" borderId="14" xfId="0" applyFont="1" applyFill="1" applyBorder="1" applyAlignment="1">
      <alignment horizontal="center" vertical="center" wrapText="1"/>
    </xf>
    <xf numFmtId="0" fontId="0" fillId="3" borderId="15" xfId="0" applyFont="1" applyFill="1" applyBorder="1" applyAlignment="1">
      <alignment horizontal="center" vertical="center" wrapText="1"/>
    </xf>
    <xf numFmtId="0" fontId="0" fillId="3" borderId="16" xfId="0" applyFont="1" applyFill="1" applyBorder="1" applyAlignment="1">
      <alignment horizontal="center" vertical="center" wrapText="1"/>
    </xf>
    <xf numFmtId="0" fontId="0" fillId="3" borderId="17" xfId="0" applyFont="1" applyFill="1" applyBorder="1" applyAlignment="1">
      <alignment horizontal="center" vertical="center" wrapText="1"/>
    </xf>
    <xf numFmtId="0" fontId="13" fillId="0" borderId="0" xfId="1" applyFont="1" applyAlignment="1">
      <alignment horizontal="center"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left" vertical="center"/>
    </xf>
    <xf numFmtId="9" fontId="17" fillId="4" borderId="0" xfId="4" applyFont="1" applyFill="1" applyBorder="1" applyAlignment="1">
      <alignment vertical="center"/>
    </xf>
    <xf numFmtId="9" fontId="18" fillId="4" borderId="18" xfId="4" applyFont="1" applyFill="1" applyBorder="1" applyAlignment="1">
      <alignment vertical="center"/>
    </xf>
    <xf numFmtId="0" fontId="17" fillId="0" borderId="0" xfId="0" applyFont="1" applyFill="1" applyAlignment="1">
      <alignment vertical="center"/>
    </xf>
    <xf numFmtId="0" fontId="19" fillId="0" borderId="19" xfId="0" applyFont="1" applyBorder="1" applyAlignment="1">
      <alignment horizontal="justify" vertical="center" wrapText="1"/>
    </xf>
    <xf numFmtId="0" fontId="19" fillId="0" borderId="20" xfId="0" applyFont="1" applyBorder="1" applyAlignment="1">
      <alignment horizontal="justify" vertical="center" wrapText="1"/>
    </xf>
    <xf numFmtId="9" fontId="20" fillId="4" borderId="0" xfId="4" applyFont="1" applyFill="1" applyBorder="1" applyAlignment="1">
      <alignment vertical="center"/>
    </xf>
    <xf numFmtId="9" fontId="18" fillId="4" borderId="3" xfId="4" applyFont="1" applyFill="1" applyBorder="1" applyAlignment="1">
      <alignment vertical="center"/>
    </xf>
    <xf numFmtId="0" fontId="6" fillId="0" borderId="21" xfId="0" applyFont="1" applyBorder="1" applyAlignment="1">
      <alignment horizontal="justify" vertical="center" wrapText="1"/>
    </xf>
    <xf numFmtId="0" fontId="6" fillId="0" borderId="5" xfId="0" applyFont="1" applyBorder="1" applyAlignment="1">
      <alignment horizontal="justify" vertical="center" wrapText="1"/>
    </xf>
    <xf numFmtId="0" fontId="6" fillId="0" borderId="22" xfId="0" applyFont="1" applyBorder="1" applyAlignment="1">
      <alignment horizontal="justify" vertical="center" wrapText="1"/>
    </xf>
    <xf numFmtId="0" fontId="6" fillId="0" borderId="7" xfId="0" applyFont="1" applyBorder="1" applyAlignment="1">
      <alignment horizontal="justify" vertical="center" wrapText="1"/>
    </xf>
    <xf numFmtId="0" fontId="17" fillId="4" borderId="0" xfId="0" applyFont="1" applyFill="1" applyBorder="1" applyAlignment="1">
      <alignment vertical="center"/>
    </xf>
    <xf numFmtId="0" fontId="17" fillId="4" borderId="0" xfId="0" applyFont="1" applyFill="1" applyBorder="1" applyAlignment="1">
      <alignment horizontal="center" vertical="center" textRotation="90" wrapText="1"/>
    </xf>
    <xf numFmtId="9" fontId="18" fillId="4" borderId="0" xfId="4" applyFont="1" applyFill="1" applyBorder="1" applyAlignment="1">
      <alignment vertical="center"/>
    </xf>
    <xf numFmtId="0" fontId="17" fillId="5" borderId="11" xfId="0" applyFont="1" applyFill="1" applyBorder="1" applyAlignment="1">
      <alignment vertical="center"/>
    </xf>
    <xf numFmtId="0" fontId="8" fillId="3" borderId="23" xfId="0" applyFont="1" applyFill="1" applyBorder="1" applyAlignment="1" applyProtection="1">
      <alignment vertical="center" wrapText="1"/>
    </xf>
    <xf numFmtId="1" fontId="17" fillId="0" borderId="0" xfId="0" applyNumberFormat="1" applyFont="1" applyFill="1" applyAlignment="1">
      <alignment vertical="center"/>
    </xf>
    <xf numFmtId="1" fontId="17" fillId="0" borderId="0" xfId="0" applyNumberFormat="1" applyFont="1" applyFill="1" applyAlignment="1">
      <alignment horizontal="center" vertical="center"/>
    </xf>
    <xf numFmtId="166" fontId="17" fillId="0" borderId="0" xfId="0" applyNumberFormat="1" applyFont="1" applyFill="1" applyAlignment="1">
      <alignment vertical="center"/>
    </xf>
    <xf numFmtId="0" fontId="8" fillId="3" borderId="1" xfId="0" applyFont="1" applyFill="1" applyBorder="1" applyAlignment="1" applyProtection="1">
      <alignment horizontal="left" vertical="center" wrapText="1"/>
    </xf>
    <xf numFmtId="0" fontId="17" fillId="0" borderId="0" xfId="0" applyFont="1" applyFill="1" applyAlignment="1">
      <alignment horizontal="justify" vertical="center"/>
    </xf>
    <xf numFmtId="9" fontId="17" fillId="0" borderId="0" xfId="4" applyFont="1" applyFill="1" applyAlignment="1">
      <alignment vertical="center"/>
    </xf>
    <xf numFmtId="0" fontId="3" fillId="6" borderId="24"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22" fillId="0" borderId="0" xfId="0" applyFont="1" applyAlignment="1">
      <alignment vertical="center"/>
    </xf>
    <xf numFmtId="0" fontId="19" fillId="9" borderId="51" xfId="0" applyFont="1" applyFill="1" applyBorder="1" applyAlignment="1">
      <alignment vertical="center"/>
    </xf>
    <xf numFmtId="0" fontId="6" fillId="0" borderId="52" xfId="0" applyFont="1" applyBorder="1" applyAlignment="1">
      <alignment vertical="top"/>
    </xf>
    <xf numFmtId="0" fontId="22" fillId="9" borderId="0" xfId="0" applyFont="1" applyFill="1" applyBorder="1" applyAlignment="1">
      <alignment vertical="center"/>
    </xf>
    <xf numFmtId="0" fontId="22" fillId="9" borderId="0" xfId="0" applyFont="1" applyFill="1" applyBorder="1" applyAlignment="1">
      <alignment horizontal="center" vertical="center"/>
    </xf>
    <xf numFmtId="0" fontId="22" fillId="9" borderId="53" xfId="0" applyFont="1" applyFill="1" applyBorder="1" applyAlignment="1">
      <alignment vertical="center"/>
    </xf>
    <xf numFmtId="0" fontId="6" fillId="0" borderId="54" xfId="0" applyFont="1" applyBorder="1" applyAlignment="1">
      <alignment vertical="top"/>
    </xf>
    <xf numFmtId="0" fontId="22" fillId="0" borderId="52" xfId="0" applyFont="1" applyFill="1" applyBorder="1" applyAlignment="1">
      <alignment horizontal="center" vertical="center"/>
    </xf>
    <xf numFmtId="0" fontId="22" fillId="0" borderId="52" xfId="0" applyFont="1" applyFill="1" applyBorder="1" applyAlignment="1">
      <alignment vertical="center"/>
    </xf>
    <xf numFmtId="0" fontId="10" fillId="0" borderId="54" xfId="0" applyFont="1" applyBorder="1" applyAlignment="1">
      <alignment vertical="top"/>
    </xf>
    <xf numFmtId="0" fontId="23" fillId="9" borderId="55" xfId="0" applyFont="1" applyFill="1" applyBorder="1" applyAlignment="1">
      <alignment vertical="center"/>
    </xf>
    <xf numFmtId="0" fontId="24" fillId="9" borderId="52" xfId="0" applyFont="1" applyFill="1" applyBorder="1" applyAlignment="1" applyProtection="1">
      <alignment vertical="center"/>
      <protection locked="0"/>
    </xf>
    <xf numFmtId="0" fontId="25" fillId="9" borderId="52" xfId="0" applyFont="1" applyFill="1" applyBorder="1" applyAlignment="1">
      <alignment vertical="center"/>
    </xf>
    <xf numFmtId="0" fontId="25" fillId="9" borderId="52" xfId="0" applyFont="1" applyFill="1" applyBorder="1" applyAlignment="1" applyProtection="1">
      <alignment vertical="center"/>
      <protection locked="0"/>
    </xf>
    <xf numFmtId="0" fontId="26" fillId="9" borderId="52" xfId="0" applyFont="1" applyFill="1" applyBorder="1" applyAlignment="1">
      <alignment vertical="center"/>
    </xf>
    <xf numFmtId="0" fontId="25" fillId="9" borderId="56" xfId="0" applyFont="1" applyFill="1" applyBorder="1" applyAlignment="1" applyProtection="1">
      <alignment vertical="center"/>
      <protection locked="0"/>
    </xf>
    <xf numFmtId="0" fontId="8" fillId="0" borderId="0" xfId="0" applyFont="1" applyAlignment="1">
      <alignment vertical="center"/>
    </xf>
    <xf numFmtId="0" fontId="27" fillId="10" borderId="57" xfId="0" applyFont="1" applyFill="1" applyBorder="1" applyAlignment="1">
      <alignment horizontal="center" vertical="center"/>
    </xf>
    <xf numFmtId="9" fontId="28" fillId="10" borderId="57" xfId="3" applyNumberFormat="1" applyFont="1" applyFill="1" applyBorder="1" applyAlignment="1">
      <alignment horizontal="center" vertical="center" wrapText="1"/>
    </xf>
    <xf numFmtId="0" fontId="28" fillId="10" borderId="57" xfId="0" applyFont="1" applyFill="1" applyBorder="1" applyAlignment="1">
      <alignment horizontal="center" vertical="center"/>
    </xf>
    <xf numFmtId="0" fontId="27" fillId="10" borderId="58" xfId="0" applyFont="1" applyFill="1" applyBorder="1" applyAlignment="1">
      <alignment horizontal="center" vertical="center" wrapText="1"/>
    </xf>
    <xf numFmtId="0" fontId="27" fillId="10" borderId="57" xfId="0" applyFont="1" applyFill="1" applyBorder="1" applyAlignment="1">
      <alignment horizontal="center" vertical="center" wrapText="1"/>
    </xf>
    <xf numFmtId="0" fontId="8" fillId="0" borderId="57" xfId="0" applyFont="1" applyFill="1" applyBorder="1" applyAlignment="1" applyProtection="1">
      <alignment horizontal="justify" vertical="center" wrapText="1"/>
    </xf>
    <xf numFmtId="0" fontId="25" fillId="0" borderId="57" xfId="0" applyFont="1" applyBorder="1" applyAlignment="1">
      <alignment vertical="center" wrapText="1"/>
    </xf>
    <xf numFmtId="0" fontId="27" fillId="10" borderId="59" xfId="0" applyFont="1" applyFill="1" applyBorder="1" applyAlignment="1" applyProtection="1">
      <alignment horizontal="center" vertical="center"/>
      <protection locked="0"/>
    </xf>
    <xf numFmtId="164" fontId="27" fillId="10" borderId="57" xfId="2" applyFont="1" applyFill="1" applyBorder="1" applyAlignment="1" applyProtection="1">
      <alignment horizontal="center" vertical="center"/>
    </xf>
    <xf numFmtId="0" fontId="27" fillId="10" borderId="57" xfId="0" applyFont="1" applyFill="1" applyBorder="1" applyAlignment="1" applyProtection="1">
      <alignment horizontal="center" vertical="center"/>
      <protection locked="0"/>
    </xf>
    <xf numFmtId="0" fontId="27" fillId="0" borderId="57" xfId="0" applyFont="1" applyBorder="1" applyAlignment="1" applyProtection="1">
      <alignment horizontal="center" vertical="center"/>
    </xf>
    <xf numFmtId="49" fontId="8" fillId="0" borderId="57" xfId="0" applyNumberFormat="1" applyFont="1" applyBorder="1" applyAlignment="1" applyProtection="1">
      <alignment horizontal="justify" vertical="center" wrapText="1"/>
      <protection locked="0"/>
    </xf>
    <xf numFmtId="0" fontId="8" fillId="0" borderId="57" xfId="0" applyFont="1" applyBorder="1" applyAlignment="1" applyProtection="1">
      <alignment horizontal="justify" vertical="center" wrapText="1"/>
      <protection locked="0"/>
    </xf>
    <xf numFmtId="0" fontId="28" fillId="10" borderId="57" xfId="0" applyFont="1" applyFill="1" applyBorder="1" applyAlignment="1">
      <alignment horizontal="center" vertical="center" wrapText="1"/>
    </xf>
    <xf numFmtId="0" fontId="27" fillId="0" borderId="57" xfId="0" applyFont="1" applyBorder="1" applyAlignment="1">
      <alignment horizontal="center" vertical="center" wrapText="1"/>
    </xf>
    <xf numFmtId="1" fontId="27" fillId="10" borderId="57" xfId="0" applyNumberFormat="1" applyFont="1" applyFill="1" applyBorder="1" applyAlignment="1">
      <alignment horizontal="center" vertical="center"/>
    </xf>
    <xf numFmtId="9" fontId="27" fillId="10" borderId="57" xfId="4" applyFont="1" applyFill="1" applyBorder="1" applyAlignment="1">
      <alignment horizontal="center" vertical="center"/>
    </xf>
    <xf numFmtId="0" fontId="8" fillId="10" borderId="57" xfId="0" applyFont="1" applyFill="1" applyBorder="1" applyAlignment="1" applyProtection="1">
      <alignment vertical="center"/>
    </xf>
    <xf numFmtId="1" fontId="27" fillId="10" borderId="57" xfId="0" applyNumberFormat="1" applyFont="1" applyFill="1" applyBorder="1" applyAlignment="1">
      <alignment horizontal="center" vertical="center" wrapText="1"/>
    </xf>
    <xf numFmtId="0" fontId="8" fillId="11" borderId="57" xfId="0" applyFont="1" applyFill="1" applyBorder="1" applyAlignment="1">
      <alignment horizontal="center" vertical="center" wrapText="1"/>
    </xf>
    <xf numFmtId="1" fontId="27" fillId="10" borderId="59" xfId="0" applyNumberFormat="1" applyFont="1" applyFill="1" applyBorder="1" applyAlignment="1" applyProtection="1">
      <alignment horizontal="center" vertical="center" wrapText="1"/>
      <protection locked="0"/>
    </xf>
    <xf numFmtId="0" fontId="8" fillId="0" borderId="0" xfId="0" applyFont="1" applyAlignment="1">
      <alignment vertical="center" wrapText="1"/>
    </xf>
    <xf numFmtId="1" fontId="27" fillId="10" borderId="57" xfId="0" applyNumberFormat="1" applyFont="1" applyFill="1" applyBorder="1" applyAlignment="1" applyProtection="1">
      <alignment horizontal="center" vertical="center" wrapText="1"/>
      <protection locked="0"/>
    </xf>
    <xf numFmtId="0" fontId="27" fillId="10" borderId="57" xfId="0" applyFont="1" applyFill="1" applyBorder="1" applyAlignment="1" applyProtection="1">
      <alignment horizontal="center" vertical="center" wrapText="1"/>
    </xf>
    <xf numFmtId="0" fontId="8" fillId="7" borderId="57" xfId="0" applyFont="1" applyFill="1" applyBorder="1" applyAlignment="1" applyProtection="1">
      <alignment vertical="center"/>
    </xf>
    <xf numFmtId="1" fontId="27" fillId="7" borderId="57" xfId="0" applyNumberFormat="1" applyFont="1" applyFill="1" applyBorder="1" applyAlignment="1">
      <alignment horizontal="center" vertical="center" wrapText="1"/>
    </xf>
    <xf numFmtId="0" fontId="28" fillId="10" borderId="60" xfId="0" applyFont="1" applyFill="1" applyBorder="1" applyAlignment="1">
      <alignment horizontal="center" vertical="center" wrapText="1"/>
    </xf>
    <xf numFmtId="0" fontId="27" fillId="10" borderId="61" xfId="0" applyFont="1" applyFill="1" applyBorder="1" applyAlignment="1">
      <alignment horizontal="center" vertical="center" wrapText="1"/>
    </xf>
    <xf numFmtId="0" fontId="8" fillId="10" borderId="61" xfId="0" applyFont="1" applyFill="1" applyBorder="1" applyAlignment="1">
      <alignment horizontal="center" vertical="center"/>
    </xf>
    <xf numFmtId="0" fontId="27" fillId="10" borderId="61" xfId="0" applyFont="1" applyFill="1" applyBorder="1" applyAlignment="1">
      <alignment horizontal="center" vertical="center"/>
    </xf>
    <xf numFmtId="0" fontId="8" fillId="10" borderId="61" xfId="0" applyFont="1" applyFill="1" applyBorder="1" applyAlignment="1">
      <alignment vertical="center"/>
    </xf>
    <xf numFmtId="0" fontId="8" fillId="10" borderId="62"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Alignment="1">
      <alignment vertical="center"/>
    </xf>
    <xf numFmtId="10" fontId="27" fillId="10" borderId="0" xfId="0" applyNumberFormat="1" applyFont="1" applyFill="1" applyBorder="1" applyAlignment="1">
      <alignment horizontal="center" vertical="center"/>
    </xf>
    <xf numFmtId="9" fontId="27" fillId="10" borderId="0" xfId="4" applyFont="1" applyFill="1" applyBorder="1" applyAlignment="1">
      <alignment horizontal="center" vertical="center"/>
    </xf>
    <xf numFmtId="0" fontId="8" fillId="10" borderId="0" xfId="0" applyFont="1" applyFill="1" applyBorder="1" applyAlignment="1">
      <alignment vertical="center"/>
    </xf>
    <xf numFmtId="0" fontId="8" fillId="10" borderId="53" xfId="0" applyFont="1" applyFill="1" applyBorder="1" applyAlignment="1">
      <alignment vertical="center"/>
    </xf>
    <xf numFmtId="0" fontId="8" fillId="0" borderId="0" xfId="0" applyFont="1" applyBorder="1" applyAlignment="1">
      <alignment vertical="center"/>
    </xf>
    <xf numFmtId="0" fontId="27" fillId="10" borderId="51" xfId="0" applyFont="1" applyFill="1" applyBorder="1" applyAlignment="1">
      <alignment vertical="center"/>
    </xf>
    <xf numFmtId="0" fontId="29" fillId="10" borderId="0" xfId="0" applyFont="1" applyFill="1" applyBorder="1" applyAlignment="1">
      <alignment horizontal="center" vertical="center"/>
    </xf>
    <xf numFmtId="0" fontId="27" fillId="10" borderId="0" xfId="0" applyFont="1" applyFill="1" applyBorder="1" applyAlignment="1">
      <alignment horizontal="center" vertical="center"/>
    </xf>
    <xf numFmtId="2" fontId="27" fillId="10" borderId="57" xfId="0" applyNumberFormat="1" applyFont="1" applyFill="1" applyBorder="1" applyAlignment="1">
      <alignment horizontal="center" vertical="center"/>
    </xf>
    <xf numFmtId="9" fontId="27" fillId="0" borderId="57" xfId="0" applyNumberFormat="1" applyFont="1" applyFill="1" applyBorder="1" applyAlignment="1">
      <alignment horizontal="center" vertical="center"/>
    </xf>
    <xf numFmtId="0" fontId="28" fillId="10" borderId="55" xfId="0" applyFont="1" applyFill="1" applyBorder="1" applyAlignment="1">
      <alignment horizontal="center" vertical="center" wrapText="1"/>
    </xf>
    <xf numFmtId="0" fontId="28" fillId="10" borderId="52" xfId="0" applyFont="1" applyFill="1" applyBorder="1" applyAlignment="1">
      <alignment horizontal="center" vertical="center" wrapText="1"/>
    </xf>
    <xf numFmtId="9" fontId="27" fillId="10" borderId="52" xfId="4" applyFont="1" applyFill="1" applyBorder="1" applyAlignment="1">
      <alignment horizontal="center" vertical="center"/>
    </xf>
    <xf numFmtId="0" fontId="8" fillId="10" borderId="52" xfId="0" applyFont="1" applyFill="1" applyBorder="1" applyAlignment="1">
      <alignment vertical="center"/>
    </xf>
    <xf numFmtId="0" fontId="8" fillId="10" borderId="56" xfId="0" applyFont="1" applyFill="1" applyBorder="1" applyAlignment="1">
      <alignment vertical="center"/>
    </xf>
    <xf numFmtId="9" fontId="17" fillId="4" borderId="27" xfId="4" applyFont="1" applyFill="1" applyBorder="1" applyAlignment="1">
      <alignment vertical="center"/>
    </xf>
    <xf numFmtId="9" fontId="18" fillId="4" borderId="28" xfId="4" applyFont="1" applyFill="1" applyBorder="1" applyAlignment="1">
      <alignment vertical="center"/>
    </xf>
    <xf numFmtId="9" fontId="17" fillId="4" borderId="29" xfId="4" applyFont="1" applyFill="1" applyBorder="1" applyAlignment="1">
      <alignment vertical="center"/>
    </xf>
    <xf numFmtId="9" fontId="18" fillId="4" borderId="30" xfId="4" applyFont="1" applyFill="1" applyBorder="1" applyAlignment="1">
      <alignment vertical="center"/>
    </xf>
    <xf numFmtId="0" fontId="19" fillId="0" borderId="31" xfId="0" applyFont="1" applyBorder="1" applyAlignment="1">
      <alignment horizontal="justify" vertical="center" wrapText="1"/>
    </xf>
    <xf numFmtId="0" fontId="19" fillId="0" borderId="32" xfId="0" applyFont="1" applyBorder="1" applyAlignment="1">
      <alignment horizontal="justify" vertical="center" wrapText="1"/>
    </xf>
    <xf numFmtId="0" fontId="17" fillId="4" borderId="0" xfId="0" applyFont="1" applyFill="1" applyBorder="1" applyAlignment="1">
      <alignment horizontal="justify" vertical="center"/>
    </xf>
    <xf numFmtId="0" fontId="20" fillId="4" borderId="0" xfId="0" applyFont="1" applyFill="1" applyBorder="1" applyAlignment="1">
      <alignment vertical="center"/>
    </xf>
    <xf numFmtId="0" fontId="10" fillId="12" borderId="63" xfId="0" applyFont="1" applyFill="1" applyBorder="1" applyAlignment="1" applyProtection="1">
      <alignment horizontal="justify" vertical="center" wrapText="1"/>
    </xf>
    <xf numFmtId="0" fontId="8" fillId="0" borderId="0" xfId="0" applyFont="1"/>
    <xf numFmtId="0" fontId="17" fillId="13" borderId="63" xfId="0" applyFont="1" applyFill="1" applyBorder="1" applyAlignment="1">
      <alignment horizontal="center" vertical="center"/>
    </xf>
    <xf numFmtId="9" fontId="28" fillId="13" borderId="63" xfId="3" applyNumberFormat="1" applyFont="1" applyFill="1" applyBorder="1" applyAlignment="1">
      <alignment horizontal="center" vertical="center" wrapText="1"/>
    </xf>
    <xf numFmtId="0" fontId="28" fillId="13" borderId="63" xfId="0" applyFont="1" applyFill="1" applyBorder="1" applyAlignment="1">
      <alignment horizontal="center" vertical="center"/>
    </xf>
    <xf numFmtId="0" fontId="17" fillId="13" borderId="63" xfId="0" applyFont="1" applyFill="1" applyBorder="1" applyAlignment="1">
      <alignment vertical="center" wrapText="1"/>
    </xf>
    <xf numFmtId="0" fontId="8" fillId="14" borderId="63" xfId="0" applyFont="1" applyFill="1" applyBorder="1" applyAlignment="1" applyProtection="1">
      <alignment horizontal="justify" vertical="center" wrapText="1"/>
    </xf>
    <xf numFmtId="2" fontId="8" fillId="14" borderId="63" xfId="2" quotePrefix="1" applyNumberFormat="1" applyFont="1" applyFill="1" applyBorder="1" applyAlignment="1">
      <alignment horizontal="justify" vertical="center" wrapText="1"/>
    </xf>
    <xf numFmtId="167" fontId="8" fillId="14" borderId="63" xfId="2" applyNumberFormat="1" applyFont="1" applyFill="1" applyBorder="1" applyAlignment="1">
      <alignment horizontal="justify" vertical="center" wrapText="1"/>
    </xf>
    <xf numFmtId="164" fontId="27" fillId="14" borderId="63" xfId="2" applyFont="1" applyFill="1" applyBorder="1" applyAlignment="1">
      <alignment horizontal="center" vertical="center" wrapText="1"/>
    </xf>
    <xf numFmtId="9" fontId="8" fillId="14" borderId="63" xfId="4" applyFont="1" applyFill="1" applyBorder="1" applyAlignment="1">
      <alignment horizontal="center" vertical="center"/>
    </xf>
    <xf numFmtId="9" fontId="8" fillId="9" borderId="63" xfId="4" applyFont="1" applyFill="1" applyBorder="1" applyAlignment="1">
      <alignment horizontal="center" vertical="center"/>
    </xf>
    <xf numFmtId="0" fontId="17" fillId="0" borderId="0" xfId="0" applyFont="1" applyFill="1" applyAlignment="1">
      <alignment vertical="center" wrapText="1"/>
    </xf>
    <xf numFmtId="0" fontId="6" fillId="0" borderId="33" xfId="0" applyFont="1" applyBorder="1" applyAlignment="1">
      <alignment horizontal="justify" vertical="center" wrapText="1"/>
    </xf>
    <xf numFmtId="0" fontId="6" fillId="0" borderId="34" xfId="0" applyFont="1" applyBorder="1" applyAlignment="1">
      <alignment horizontal="justify" vertical="center" wrapText="1"/>
    </xf>
    <xf numFmtId="167" fontId="17" fillId="13" borderId="63" xfId="0" applyNumberFormat="1" applyFont="1" applyFill="1" applyBorder="1" applyAlignment="1">
      <alignment horizontal="justify" vertical="center" wrapText="1"/>
    </xf>
    <xf numFmtId="0" fontId="10" fillId="13" borderId="63" xfId="0" applyFont="1" applyFill="1" applyBorder="1" applyAlignment="1">
      <alignment horizontal="center" vertical="center" wrapText="1"/>
    </xf>
    <xf numFmtId="1" fontId="32" fillId="13" borderId="63" xfId="0" applyNumberFormat="1" applyFont="1" applyFill="1" applyBorder="1" applyAlignment="1">
      <alignment horizontal="center" vertical="center" wrapText="1"/>
    </xf>
    <xf numFmtId="0" fontId="4" fillId="0" borderId="0" xfId="0" applyFont="1" applyAlignment="1">
      <alignment horizontal="justify"/>
    </xf>
    <xf numFmtId="0" fontId="44" fillId="0" borderId="0" xfId="0" applyFont="1"/>
    <xf numFmtId="164" fontId="8" fillId="14" borderId="63" xfId="2" applyNumberFormat="1" applyFont="1" applyFill="1" applyBorder="1" applyAlignment="1">
      <alignment horizontal="justify" vertical="center" wrapText="1"/>
    </xf>
    <xf numFmtId="2" fontId="10" fillId="13" borderId="63" xfId="0" applyNumberFormat="1" applyFont="1" applyFill="1" applyBorder="1" applyAlignment="1">
      <alignment horizontal="center" vertical="center" wrapText="1"/>
    </xf>
    <xf numFmtId="2" fontId="17" fillId="13" borderId="63" xfId="0" applyNumberFormat="1" applyFont="1" applyFill="1" applyBorder="1" applyAlignment="1">
      <alignment vertical="center" wrapText="1"/>
    </xf>
    <xf numFmtId="1" fontId="10" fillId="13" borderId="63" xfId="0" applyNumberFormat="1" applyFont="1" applyFill="1" applyBorder="1" applyAlignment="1">
      <alignment vertical="center" wrapText="1"/>
    </xf>
    <xf numFmtId="0" fontId="17" fillId="13" borderId="63" xfId="0" applyFont="1" applyFill="1" applyBorder="1" applyAlignment="1" applyProtection="1">
      <alignment horizontal="center" vertical="center" wrapText="1"/>
      <protection locked="0"/>
    </xf>
    <xf numFmtId="0" fontId="6" fillId="14" borderId="63" xfId="0" applyFont="1" applyFill="1" applyBorder="1" applyAlignment="1">
      <alignment horizontal="justify" vertical="center" wrapText="1"/>
    </xf>
    <xf numFmtId="168" fontId="8" fillId="14" borderId="63" xfId="2" applyNumberFormat="1" applyFont="1" applyFill="1" applyBorder="1" applyAlignment="1">
      <alignment horizontal="justify" vertical="center" wrapText="1"/>
    </xf>
    <xf numFmtId="164" fontId="8" fillId="14" borderId="63" xfId="2" applyFont="1" applyFill="1" applyBorder="1" applyAlignment="1">
      <alignment horizontal="justify" vertical="center" wrapText="1"/>
    </xf>
    <xf numFmtId="1" fontId="27" fillId="14" borderId="63" xfId="2" applyNumberFormat="1" applyFont="1" applyFill="1" applyBorder="1" applyAlignment="1">
      <alignment horizontal="center" vertical="center" wrapText="1"/>
    </xf>
    <xf numFmtId="9" fontId="17" fillId="14" borderId="63" xfId="4" applyFont="1" applyFill="1" applyBorder="1" applyAlignment="1">
      <alignment horizontal="center" vertical="center"/>
    </xf>
    <xf numFmtId="9" fontId="18" fillId="9" borderId="63" xfId="4" applyFont="1" applyFill="1" applyBorder="1" applyAlignment="1">
      <alignment vertical="center"/>
    </xf>
    <xf numFmtId="0" fontId="45" fillId="14" borderId="63" xfId="0" applyFont="1" applyFill="1" applyBorder="1" applyAlignment="1">
      <alignment horizontal="justify" vertical="center" wrapText="1"/>
    </xf>
    <xf numFmtId="1" fontId="24" fillId="12" borderId="63" xfId="0" applyNumberFormat="1" applyFont="1" applyFill="1" applyBorder="1" applyAlignment="1">
      <alignment horizontal="center" vertical="center"/>
    </xf>
    <xf numFmtId="0" fontId="10" fillId="12" borderId="63" xfId="0" applyFont="1" applyFill="1" applyBorder="1" applyAlignment="1">
      <alignment horizontal="center" vertical="center" wrapText="1"/>
    </xf>
    <xf numFmtId="1" fontId="10" fillId="12" borderId="63" xfId="0" applyNumberFormat="1" applyFont="1" applyFill="1" applyBorder="1" applyAlignment="1">
      <alignment horizontal="center" vertical="center" wrapText="1"/>
    </xf>
    <xf numFmtId="1" fontId="32" fillId="12" borderId="63" xfId="0" applyNumberFormat="1" applyFont="1" applyFill="1" applyBorder="1" applyAlignment="1">
      <alignment horizontal="center" vertical="center" wrapText="1"/>
    </xf>
    <xf numFmtId="9" fontId="34" fillId="4" borderId="0" xfId="4" applyFont="1" applyFill="1" applyBorder="1" applyAlignment="1">
      <alignment horizontal="center" vertical="center"/>
    </xf>
    <xf numFmtId="167" fontId="18" fillId="0" borderId="1" xfId="2" applyNumberFormat="1" applyFont="1" applyFill="1" applyBorder="1" applyAlignment="1">
      <alignment vertical="center"/>
    </xf>
    <xf numFmtId="9" fontId="18" fillId="4" borderId="0" xfId="4" applyFont="1" applyFill="1" applyBorder="1" applyAlignment="1">
      <alignment vertical="center" wrapText="1"/>
    </xf>
    <xf numFmtId="9" fontId="18" fillId="0" borderId="1" xfId="4" applyFont="1" applyFill="1" applyBorder="1" applyAlignment="1">
      <alignment vertical="center"/>
    </xf>
    <xf numFmtId="9" fontId="18" fillId="4" borderId="0" xfId="4" applyFont="1" applyFill="1" applyBorder="1" applyAlignment="1">
      <alignment horizontal="center" vertical="center"/>
    </xf>
    <xf numFmtId="9" fontId="34" fillId="4" borderId="0" xfId="4" applyFont="1" applyFill="1" applyBorder="1" applyAlignment="1">
      <alignment vertical="center"/>
    </xf>
    <xf numFmtId="9" fontId="17" fillId="4" borderId="35" xfId="4" applyFont="1" applyFill="1" applyBorder="1" applyAlignment="1">
      <alignment vertical="center"/>
    </xf>
    <xf numFmtId="9" fontId="34" fillId="4" borderId="36" xfId="4" applyFont="1" applyFill="1" applyBorder="1" applyAlignment="1">
      <alignment vertical="center"/>
    </xf>
    <xf numFmtId="9" fontId="18" fillId="4" borderId="36" xfId="4" applyFont="1" applyFill="1" applyBorder="1" applyAlignment="1">
      <alignment vertical="center"/>
    </xf>
    <xf numFmtId="9" fontId="18" fillId="4" borderId="36" xfId="4" applyFont="1" applyFill="1" applyBorder="1" applyAlignment="1">
      <alignment vertical="center" wrapText="1"/>
    </xf>
    <xf numFmtId="9" fontId="18" fillId="4" borderId="37" xfId="4" applyFont="1" applyFill="1" applyBorder="1" applyAlignment="1">
      <alignment vertical="center"/>
    </xf>
    <xf numFmtId="0" fontId="17" fillId="0" borderId="0" xfId="0" applyFont="1" applyFill="1" applyBorder="1" applyAlignment="1">
      <alignment vertical="center"/>
    </xf>
    <xf numFmtId="0" fontId="17" fillId="0" borderId="0" xfId="0" applyFont="1" applyFill="1" applyBorder="1" applyAlignment="1">
      <alignment horizontal="justify" vertical="center"/>
    </xf>
    <xf numFmtId="9" fontId="17" fillId="0" borderId="0" xfId="4" applyFont="1" applyFill="1" applyBorder="1" applyAlignment="1">
      <alignment vertical="center"/>
    </xf>
    <xf numFmtId="167" fontId="17" fillId="0" borderId="0" xfId="0" applyNumberFormat="1" applyFont="1" applyFill="1" applyBorder="1" applyAlignment="1">
      <alignment vertical="center"/>
    </xf>
    <xf numFmtId="0" fontId="8" fillId="3" borderId="38" xfId="0" applyFont="1" applyFill="1" applyBorder="1" applyAlignment="1" applyProtection="1">
      <alignment vertical="center" wrapText="1"/>
    </xf>
    <xf numFmtId="0" fontId="8" fillId="3" borderId="39" xfId="0" applyFont="1" applyFill="1" applyBorder="1" applyAlignment="1" applyProtection="1">
      <alignment horizontal="left" vertical="center" wrapText="1"/>
    </xf>
    <xf numFmtId="0" fontId="17" fillId="0" borderId="57" xfId="0" applyFont="1" applyFill="1" applyBorder="1" applyAlignment="1">
      <alignment vertical="center"/>
    </xf>
    <xf numFmtId="0" fontId="18" fillId="13" borderId="0" xfId="0" applyFont="1" applyFill="1" applyBorder="1" applyAlignment="1">
      <alignment vertical="center" wrapText="1"/>
    </xf>
    <xf numFmtId="0" fontId="17" fillId="13" borderId="0" xfId="0" applyFont="1" applyFill="1" applyBorder="1" applyAlignment="1">
      <alignment vertical="center"/>
    </xf>
    <xf numFmtId="0" fontId="17" fillId="13" borderId="61" xfId="0" applyFont="1" applyFill="1" applyBorder="1" applyAlignment="1">
      <alignment vertical="center"/>
    </xf>
    <xf numFmtId="0" fontId="17" fillId="13" borderId="52" xfId="0" applyFont="1" applyFill="1" applyBorder="1" applyAlignment="1">
      <alignment vertical="center"/>
    </xf>
    <xf numFmtId="0" fontId="18" fillId="13" borderId="61" xfId="0" applyFont="1" applyFill="1" applyBorder="1" applyAlignment="1">
      <alignment vertical="center" wrapText="1"/>
    </xf>
    <xf numFmtId="0" fontId="18" fillId="13" borderId="62" xfId="0" applyFont="1" applyFill="1" applyBorder="1" applyAlignment="1">
      <alignment vertical="center" wrapText="1"/>
    </xf>
    <xf numFmtId="0" fontId="18" fillId="13" borderId="53" xfId="0" applyFont="1" applyFill="1" applyBorder="1" applyAlignment="1">
      <alignment vertical="center" wrapText="1"/>
    </xf>
    <xf numFmtId="0" fontId="18" fillId="13" borderId="52" xfId="0" applyFont="1" applyFill="1" applyBorder="1" applyAlignment="1">
      <alignment vertical="center" wrapText="1"/>
    </xf>
    <xf numFmtId="0" fontId="18" fillId="13" borderId="56" xfId="0" applyFont="1" applyFill="1" applyBorder="1" applyAlignment="1">
      <alignment vertical="center" wrapText="1"/>
    </xf>
    <xf numFmtId="0" fontId="18" fillId="13" borderId="61" xfId="0" applyFont="1" applyFill="1" applyBorder="1" applyAlignment="1">
      <alignment horizontal="center" vertical="center" wrapText="1"/>
    </xf>
    <xf numFmtId="1" fontId="21" fillId="0" borderId="57" xfId="4" applyNumberFormat="1" applyFont="1" applyFill="1" applyBorder="1" applyAlignment="1">
      <alignment vertical="center"/>
    </xf>
    <xf numFmtId="0" fontId="17" fillId="4" borderId="60" xfId="0" applyFont="1" applyFill="1" applyBorder="1" applyAlignment="1">
      <alignment vertical="center"/>
    </xf>
    <xf numFmtId="0" fontId="17" fillId="4" borderId="61" xfId="0" applyFont="1" applyFill="1" applyBorder="1" applyAlignment="1">
      <alignment vertical="center"/>
    </xf>
    <xf numFmtId="0" fontId="17" fillId="4" borderId="61" xfId="0" applyFont="1" applyFill="1" applyBorder="1" applyAlignment="1">
      <alignment horizontal="justify" vertical="center"/>
    </xf>
    <xf numFmtId="9" fontId="17" fillId="4" borderId="61" xfId="4" applyFont="1" applyFill="1" applyBorder="1" applyAlignment="1">
      <alignment vertical="center"/>
    </xf>
    <xf numFmtId="9" fontId="17" fillId="4" borderId="62" xfId="4" applyFont="1" applyFill="1" applyBorder="1" applyAlignment="1">
      <alignment vertical="center"/>
    </xf>
    <xf numFmtId="0" fontId="20" fillId="4" borderId="51" xfId="0" applyFont="1" applyFill="1" applyBorder="1" applyAlignment="1">
      <alignment vertical="center"/>
    </xf>
    <xf numFmtId="9" fontId="17" fillId="4" borderId="53" xfId="4" applyFont="1" applyFill="1" applyBorder="1" applyAlignment="1">
      <alignment vertical="center"/>
    </xf>
    <xf numFmtId="0" fontId="17" fillId="4" borderId="51" xfId="0" applyFont="1" applyFill="1" applyBorder="1" applyAlignment="1">
      <alignment vertical="center"/>
    </xf>
    <xf numFmtId="0" fontId="18" fillId="0" borderId="57" xfId="0" applyFont="1" applyFill="1" applyBorder="1" applyAlignment="1">
      <alignment vertical="center" wrapText="1"/>
    </xf>
    <xf numFmtId="0" fontId="8" fillId="13" borderId="57" xfId="0" applyFont="1" applyFill="1" applyBorder="1" applyAlignment="1" applyProtection="1">
      <alignment vertical="center" wrapText="1"/>
    </xf>
    <xf numFmtId="0" fontId="8" fillId="13" borderId="57" xfId="0" applyFont="1" applyFill="1" applyBorder="1" applyAlignment="1" applyProtection="1">
      <alignment horizontal="left" vertical="center" wrapText="1"/>
    </xf>
    <xf numFmtId="2" fontId="0" fillId="0" borderId="0" xfId="0" applyNumberFormat="1"/>
    <xf numFmtId="9" fontId="18" fillId="4" borderId="0" xfId="4" applyFont="1" applyFill="1" applyBorder="1" applyAlignment="1">
      <alignment horizontal="left" vertical="center"/>
    </xf>
    <xf numFmtId="0" fontId="17" fillId="13" borderId="63" xfId="0" applyFont="1" applyFill="1" applyBorder="1" applyAlignment="1">
      <alignment horizontal="center" vertical="center" wrapText="1"/>
    </xf>
    <xf numFmtId="0" fontId="17" fillId="13" borderId="63" xfId="0" applyFont="1" applyFill="1" applyBorder="1" applyAlignment="1">
      <alignment horizontal="center" vertical="center" wrapText="1"/>
    </xf>
    <xf numFmtId="0" fontId="17" fillId="13" borderId="57" xfId="0" applyFont="1" applyFill="1" applyBorder="1" applyAlignment="1">
      <alignment horizontal="center" vertical="center" wrapText="1"/>
    </xf>
    <xf numFmtId="9" fontId="17" fillId="4" borderId="60" xfId="4" applyFont="1" applyFill="1" applyBorder="1" applyAlignment="1">
      <alignment vertical="center"/>
    </xf>
    <xf numFmtId="9" fontId="18" fillId="4" borderId="62" xfId="4" applyFont="1" applyFill="1" applyBorder="1" applyAlignment="1">
      <alignment vertical="center"/>
    </xf>
    <xf numFmtId="9" fontId="17" fillId="4" borderId="51" xfId="4" applyFont="1" applyFill="1" applyBorder="1" applyAlignment="1">
      <alignment vertical="center"/>
    </xf>
    <xf numFmtId="9" fontId="18" fillId="4" borderId="64" xfId="4" applyFont="1" applyFill="1" applyBorder="1" applyAlignment="1">
      <alignment vertical="center"/>
    </xf>
    <xf numFmtId="9" fontId="18" fillId="4" borderId="53" xfId="4" applyFont="1" applyFill="1" applyBorder="1" applyAlignment="1">
      <alignment vertical="center"/>
    </xf>
    <xf numFmtId="0" fontId="6" fillId="13" borderId="57" xfId="0" applyFont="1" applyFill="1" applyBorder="1" applyAlignment="1">
      <alignment vertical="center" wrapText="1"/>
    </xf>
    <xf numFmtId="0" fontId="46" fillId="13" borderId="57" xfId="0" applyFont="1" applyFill="1" applyBorder="1" applyAlignment="1">
      <alignment vertical="center" wrapText="1"/>
    </xf>
    <xf numFmtId="9" fontId="34" fillId="4" borderId="51" xfId="4" applyFont="1" applyFill="1" applyBorder="1" applyAlignment="1">
      <alignment vertical="center"/>
    </xf>
    <xf numFmtId="0" fontId="44" fillId="0" borderId="58" xfId="0" applyFont="1" applyFill="1" applyBorder="1" applyAlignment="1">
      <alignment horizontal="center" vertical="center" wrapText="1"/>
    </xf>
    <xf numFmtId="0" fontId="44" fillId="0" borderId="57" xfId="0" applyFont="1" applyFill="1" applyBorder="1" applyAlignment="1">
      <alignment horizontal="left" vertical="center" wrapText="1"/>
    </xf>
    <xf numFmtId="0" fontId="47" fillId="0" borderId="57" xfId="0" applyFont="1" applyFill="1" applyBorder="1" applyAlignment="1">
      <alignment horizontal="left" vertical="center" wrapText="1"/>
    </xf>
    <xf numFmtId="2" fontId="4" fillId="14" borderId="57" xfId="2" quotePrefix="1" applyNumberFormat="1" applyFont="1" applyFill="1" applyBorder="1" applyAlignment="1">
      <alignment horizontal="justify" vertical="center" wrapText="1"/>
    </xf>
    <xf numFmtId="2" fontId="4" fillId="14" borderId="65" xfId="2" quotePrefix="1" applyNumberFormat="1" applyFont="1" applyFill="1" applyBorder="1" applyAlignment="1">
      <alignment horizontal="justify" vertical="center" wrapText="1"/>
    </xf>
    <xf numFmtId="167" fontId="38" fillId="14" borderId="63" xfId="2" applyNumberFormat="1" applyFont="1" applyFill="1" applyBorder="1" applyAlignment="1">
      <alignment horizontal="center" vertical="center" wrapText="1"/>
    </xf>
    <xf numFmtId="9" fontId="4" fillId="14" borderId="63" xfId="4" applyFont="1" applyFill="1" applyBorder="1" applyAlignment="1">
      <alignment horizontal="center" vertical="center"/>
    </xf>
    <xf numFmtId="9" fontId="4" fillId="9" borderId="63" xfId="4" applyFont="1" applyFill="1" applyBorder="1" applyAlignment="1">
      <alignment horizontal="center" vertical="center"/>
    </xf>
    <xf numFmtId="9" fontId="34" fillId="4" borderId="53" xfId="4" applyFont="1" applyFill="1" applyBorder="1" applyAlignment="1">
      <alignment vertical="center"/>
    </xf>
    <xf numFmtId="1" fontId="34" fillId="0" borderId="0" xfId="0" applyNumberFormat="1" applyFont="1" applyFill="1" applyAlignment="1">
      <alignment vertical="center"/>
    </xf>
    <xf numFmtId="166" fontId="34" fillId="0" borderId="0" xfId="0" applyNumberFormat="1" applyFont="1" applyFill="1" applyAlignment="1">
      <alignment vertical="center"/>
    </xf>
    <xf numFmtId="0" fontId="34" fillId="0" borderId="0" xfId="0" applyFont="1" applyFill="1" applyAlignment="1">
      <alignment vertical="center"/>
    </xf>
    <xf numFmtId="0" fontId="4" fillId="0" borderId="22" xfId="0" applyFont="1" applyBorder="1" applyAlignment="1">
      <alignment horizontal="justify" vertical="center" wrapText="1"/>
    </xf>
    <xf numFmtId="0" fontId="4" fillId="0" borderId="7" xfId="0" applyFont="1" applyBorder="1" applyAlignment="1">
      <alignment horizontal="justify" vertical="center" wrapText="1"/>
    </xf>
    <xf numFmtId="9" fontId="44" fillId="0" borderId="57" xfId="0" applyNumberFormat="1" applyFont="1" applyFill="1" applyBorder="1" applyAlignment="1">
      <alignment horizontal="left" vertical="center" wrapText="1"/>
    </xf>
    <xf numFmtId="0" fontId="44" fillId="0" borderId="58" xfId="0" applyFont="1" applyFill="1" applyBorder="1" applyAlignment="1">
      <alignment horizontal="left" vertical="center" wrapText="1"/>
    </xf>
    <xf numFmtId="1" fontId="34" fillId="0" borderId="0" xfId="0" applyNumberFormat="1" applyFont="1" applyFill="1" applyAlignment="1">
      <alignment horizontal="center" vertical="center"/>
    </xf>
    <xf numFmtId="0" fontId="44" fillId="0" borderId="66" xfId="0" applyFont="1" applyFill="1" applyBorder="1" applyAlignment="1">
      <alignment horizontal="left" vertical="center" wrapText="1"/>
    </xf>
    <xf numFmtId="9" fontId="34" fillId="0" borderId="51" xfId="4" applyFont="1" applyFill="1" applyBorder="1" applyAlignment="1">
      <alignment vertical="center"/>
    </xf>
    <xf numFmtId="9" fontId="4" fillId="0" borderId="63" xfId="4" applyFont="1" applyFill="1" applyBorder="1" applyAlignment="1">
      <alignment horizontal="center" vertical="center"/>
    </xf>
    <xf numFmtId="9" fontId="34" fillId="0" borderId="53" xfId="4" applyFont="1" applyFill="1" applyBorder="1" applyAlignment="1">
      <alignment vertical="center"/>
    </xf>
    <xf numFmtId="0" fontId="4" fillId="0" borderId="22" xfId="0" applyFont="1" applyFill="1" applyBorder="1" applyAlignment="1">
      <alignment horizontal="justify" vertical="center" wrapText="1"/>
    </xf>
    <xf numFmtId="0" fontId="4" fillId="0" borderId="7" xfId="0" applyFont="1" applyFill="1" applyBorder="1" applyAlignment="1">
      <alignment horizontal="justify" vertical="center" wrapText="1"/>
    </xf>
    <xf numFmtId="164" fontId="44" fillId="0" borderId="57" xfId="2" applyFont="1" applyFill="1" applyBorder="1" applyAlignment="1">
      <alignment horizontal="left" vertical="center" wrapText="1"/>
    </xf>
    <xf numFmtId="0" fontId="44" fillId="0" borderId="59" xfId="0" applyFont="1" applyFill="1" applyBorder="1" applyAlignment="1">
      <alignment horizontal="left" vertical="center" wrapText="1"/>
    </xf>
    <xf numFmtId="0" fontId="4" fillId="0" borderId="40" xfId="0" applyFont="1" applyBorder="1" applyAlignment="1">
      <alignment horizontal="justify" vertical="center" wrapText="1"/>
    </xf>
    <xf numFmtId="0" fontId="4" fillId="0" borderId="41" xfId="0" applyFont="1" applyBorder="1" applyAlignment="1">
      <alignment horizontal="justify" vertical="center" wrapText="1"/>
    </xf>
    <xf numFmtId="0" fontId="44" fillId="0" borderId="57" xfId="0" applyFont="1" applyFill="1" applyBorder="1" applyAlignment="1">
      <alignment vertical="center" wrapText="1"/>
    </xf>
    <xf numFmtId="1" fontId="34" fillId="0" borderId="57" xfId="0" applyNumberFormat="1" applyFont="1" applyFill="1" applyBorder="1" applyAlignment="1">
      <alignment vertical="center"/>
    </xf>
    <xf numFmtId="1" fontId="34" fillId="0" borderId="57" xfId="0" applyNumberFormat="1" applyFont="1" applyFill="1" applyBorder="1" applyAlignment="1">
      <alignment horizontal="center" vertical="center"/>
    </xf>
    <xf numFmtId="9" fontId="34" fillId="0" borderId="57" xfId="4" applyFont="1" applyFill="1" applyBorder="1" applyAlignment="1">
      <alignment horizontal="center" vertical="center"/>
    </xf>
    <xf numFmtId="0" fontId="17" fillId="13" borderId="58" xfId="0" applyFont="1" applyFill="1" applyBorder="1" applyAlignment="1">
      <alignment horizontal="center" vertical="center" wrapText="1"/>
    </xf>
    <xf numFmtId="1" fontId="24" fillId="13" borderId="65" xfId="0" applyNumberFormat="1" applyFont="1" applyFill="1" applyBorder="1" applyAlignment="1">
      <alignment vertical="center"/>
    </xf>
    <xf numFmtId="1" fontId="17" fillId="0" borderId="0" xfId="0" applyNumberFormat="1" applyFont="1" applyFill="1" applyAlignment="1">
      <alignment horizontal="justify" vertical="center"/>
    </xf>
    <xf numFmtId="9" fontId="17" fillId="0" borderId="0" xfId="4" applyFont="1" applyFill="1" applyAlignment="1">
      <alignment horizontal="justify" vertical="center"/>
    </xf>
    <xf numFmtId="0" fontId="17" fillId="13" borderId="66" xfId="0" applyFont="1" applyFill="1" applyBorder="1" applyAlignment="1">
      <alignment horizontal="center" vertical="center" wrapText="1"/>
    </xf>
    <xf numFmtId="164" fontId="10" fillId="13" borderId="63" xfId="2" applyFont="1" applyFill="1" applyBorder="1" applyAlignment="1">
      <alignment horizontal="center" vertical="center" wrapText="1"/>
    </xf>
    <xf numFmtId="9" fontId="10" fillId="13" borderId="63" xfId="4" applyFont="1" applyFill="1" applyBorder="1" applyAlignment="1">
      <alignment horizontal="center" vertical="center" wrapText="1"/>
    </xf>
    <xf numFmtId="9" fontId="32" fillId="13" borderId="63" xfId="4" applyFont="1" applyFill="1" applyBorder="1" applyAlignment="1">
      <alignment horizontal="center" vertical="center" wrapText="1"/>
    </xf>
    <xf numFmtId="9" fontId="18" fillId="0" borderId="57" xfId="4" applyFont="1" applyFill="1" applyBorder="1" applyAlignment="1">
      <alignment vertical="center"/>
    </xf>
    <xf numFmtId="164" fontId="17" fillId="0" borderId="0" xfId="2" applyFont="1" applyFill="1" applyAlignment="1">
      <alignment vertical="center"/>
    </xf>
    <xf numFmtId="167" fontId="17" fillId="0" borderId="0" xfId="0" applyNumberFormat="1" applyFont="1" applyFill="1" applyAlignment="1">
      <alignment vertical="center"/>
    </xf>
    <xf numFmtId="0" fontId="17" fillId="13" borderId="67" xfId="0" applyFont="1" applyFill="1" applyBorder="1" applyAlignment="1">
      <alignment horizontal="center" vertical="center" wrapText="1"/>
    </xf>
    <xf numFmtId="0" fontId="47" fillId="0" borderId="65" xfId="0" applyFont="1" applyFill="1" applyBorder="1" applyAlignment="1">
      <alignment horizontal="left" vertical="center" wrapText="1"/>
    </xf>
    <xf numFmtId="0" fontId="47" fillId="0" borderId="63" xfId="0" applyFont="1" applyFill="1" applyBorder="1" applyAlignment="1">
      <alignment horizontal="left" vertical="center" wrapText="1"/>
    </xf>
    <xf numFmtId="2" fontId="4" fillId="14" borderId="63" xfId="2" quotePrefix="1" applyNumberFormat="1" applyFont="1" applyFill="1" applyBorder="1" applyAlignment="1">
      <alignment horizontal="justify" vertical="center" wrapText="1"/>
    </xf>
    <xf numFmtId="9" fontId="47" fillId="0" borderId="65" xfId="0" applyNumberFormat="1" applyFont="1" applyFill="1" applyBorder="1" applyAlignment="1">
      <alignment horizontal="left" vertical="center" wrapText="1"/>
    </xf>
    <xf numFmtId="9" fontId="47" fillId="0" borderId="63" xfId="0" applyNumberFormat="1" applyFont="1" applyFill="1" applyBorder="1" applyAlignment="1">
      <alignment horizontal="left" vertical="center" wrapText="1"/>
    </xf>
    <xf numFmtId="164" fontId="38" fillId="14" borderId="63" xfId="2" applyFont="1" applyFill="1" applyBorder="1" applyAlignment="1">
      <alignment horizontal="center" vertical="center" wrapText="1"/>
    </xf>
    <xf numFmtId="1" fontId="24" fillId="13" borderId="63" xfId="0" applyNumberFormat="1" applyFont="1" applyFill="1" applyBorder="1" applyAlignment="1">
      <alignment vertical="center"/>
    </xf>
    <xf numFmtId="164" fontId="4" fillId="14" borderId="63" xfId="2" applyFont="1" applyFill="1" applyBorder="1" applyAlignment="1">
      <alignment horizontal="justify" vertical="center" wrapText="1"/>
    </xf>
    <xf numFmtId="164" fontId="4" fillId="14" borderId="57" xfId="2" applyFont="1" applyFill="1" applyBorder="1" applyAlignment="1">
      <alignment horizontal="justify" vertical="center" wrapText="1"/>
    </xf>
    <xf numFmtId="0" fontId="47" fillId="13" borderId="63" xfId="0" applyFont="1" applyFill="1" applyBorder="1" applyAlignment="1">
      <alignment horizontal="left" vertical="center" wrapText="1"/>
    </xf>
    <xf numFmtId="9" fontId="17" fillId="4" borderId="68" xfId="4" applyFont="1" applyFill="1" applyBorder="1" applyAlignment="1">
      <alignment vertical="center"/>
    </xf>
    <xf numFmtId="9" fontId="17" fillId="4" borderId="69" xfId="4" applyFont="1" applyFill="1" applyBorder="1" applyAlignment="1">
      <alignment vertical="center"/>
    </xf>
    <xf numFmtId="1" fontId="21" fillId="0" borderId="70" xfId="4" applyNumberFormat="1" applyFont="1" applyFill="1" applyBorder="1" applyAlignment="1">
      <alignment vertical="center"/>
    </xf>
    <xf numFmtId="9" fontId="17" fillId="4" borderId="71" xfId="4" applyFont="1" applyFill="1" applyBorder="1" applyAlignment="1">
      <alignment vertical="center"/>
    </xf>
    <xf numFmtId="0" fontId="17" fillId="4" borderId="71" xfId="0" applyFont="1" applyFill="1" applyBorder="1" applyAlignment="1">
      <alignment horizontal="center" vertical="center" textRotation="90" wrapText="1"/>
    </xf>
    <xf numFmtId="9" fontId="8" fillId="14" borderId="72" xfId="4" applyFont="1" applyFill="1" applyBorder="1" applyAlignment="1">
      <alignment horizontal="center" vertical="center"/>
    </xf>
    <xf numFmtId="9" fontId="8" fillId="14" borderId="73" xfId="4" applyFont="1" applyFill="1" applyBorder="1" applyAlignment="1">
      <alignment horizontal="center" vertical="center"/>
    </xf>
    <xf numFmtId="0" fontId="22" fillId="8" borderId="6" xfId="0" applyFont="1" applyFill="1" applyBorder="1" applyAlignment="1">
      <alignment horizontal="center" vertical="center"/>
    </xf>
    <xf numFmtId="0" fontId="22" fillId="0" borderId="6" xfId="0" applyFont="1" applyBorder="1" applyAlignment="1">
      <alignment horizontal="justify" vertical="center" wrapText="1"/>
    </xf>
    <xf numFmtId="1" fontId="34" fillId="0" borderId="51" xfId="0" applyNumberFormat="1" applyFont="1" applyFill="1" applyBorder="1" applyAlignment="1">
      <alignment horizontal="center" vertical="center"/>
    </xf>
    <xf numFmtId="9" fontId="34" fillId="0" borderId="0" xfId="4" applyFont="1" applyFill="1" applyAlignment="1">
      <alignment horizontal="center" vertical="center"/>
    </xf>
    <xf numFmtId="0" fontId="44" fillId="0" borderId="58" xfId="0" applyFont="1" applyFill="1" applyBorder="1" applyAlignment="1">
      <alignment vertical="center" wrapText="1"/>
    </xf>
    <xf numFmtId="0" fontId="17" fillId="13" borderId="63" xfId="0" applyFont="1" applyFill="1" applyBorder="1" applyAlignment="1">
      <alignment horizontal="center" vertical="center" wrapText="1"/>
    </xf>
    <xf numFmtId="1" fontId="23" fillId="13" borderId="63" xfId="0" applyNumberFormat="1" applyFont="1" applyFill="1" applyBorder="1" applyAlignment="1">
      <alignment horizontal="center" vertical="center"/>
    </xf>
    <xf numFmtId="1" fontId="10" fillId="13" borderId="63" xfId="0" applyNumberFormat="1" applyFont="1" applyFill="1" applyBorder="1" applyAlignment="1">
      <alignment horizontal="center" vertical="center" wrapText="1"/>
    </xf>
    <xf numFmtId="0" fontId="17" fillId="12" borderId="63" xfId="0" applyFont="1" applyFill="1" applyBorder="1" applyAlignment="1">
      <alignment horizontal="center" vertical="center" wrapText="1"/>
    </xf>
    <xf numFmtId="0" fontId="27" fillId="10" borderId="57" xfId="0" applyFont="1" applyFill="1" applyBorder="1" applyAlignment="1">
      <alignment horizontal="center" vertical="center"/>
    </xf>
    <xf numFmtId="0" fontId="8" fillId="11" borderId="57" xfId="0" applyFont="1" applyFill="1" applyBorder="1" applyAlignment="1">
      <alignment horizontal="center" vertical="center" wrapText="1"/>
    </xf>
    <xf numFmtId="0" fontId="17" fillId="4" borderId="74" xfId="0" applyFont="1" applyFill="1" applyBorder="1" applyAlignment="1">
      <alignment vertical="center"/>
    </xf>
    <xf numFmtId="0" fontId="17" fillId="4" borderId="74" xfId="0" applyFont="1" applyFill="1" applyBorder="1" applyAlignment="1">
      <alignment horizontal="justify" vertical="center"/>
    </xf>
    <xf numFmtId="9" fontId="17" fillId="4" borderId="74" xfId="4" applyFont="1" applyFill="1" applyBorder="1" applyAlignment="1">
      <alignment vertical="center"/>
    </xf>
    <xf numFmtId="0" fontId="44" fillId="0" borderId="58" xfId="0" applyFont="1" applyFill="1" applyBorder="1" applyAlignment="1">
      <alignment horizontal="left" vertical="center" wrapText="1"/>
    </xf>
    <xf numFmtId="0" fontId="44" fillId="9" borderId="57" xfId="0" applyFont="1" applyFill="1" applyBorder="1" applyAlignment="1">
      <alignment horizontal="left" vertical="center" wrapText="1"/>
    </xf>
    <xf numFmtId="0" fontId="17" fillId="13" borderId="63" xfId="0" applyFont="1" applyFill="1" applyBorder="1" applyAlignment="1">
      <alignment horizontal="center" vertical="center" wrapText="1"/>
    </xf>
    <xf numFmtId="0" fontId="17" fillId="13" borderId="57" xfId="0" applyFont="1" applyFill="1" applyBorder="1" applyAlignment="1">
      <alignment horizontal="center" vertical="center" wrapText="1"/>
    </xf>
    <xf numFmtId="0" fontId="44" fillId="0" borderId="58" xfId="0" applyFont="1" applyFill="1" applyBorder="1" applyAlignment="1">
      <alignment horizontal="left" vertical="center" wrapText="1"/>
    </xf>
    <xf numFmtId="0" fontId="44" fillId="0" borderId="58" xfId="0" applyFont="1" applyFill="1" applyBorder="1" applyAlignment="1">
      <alignment horizontal="center" vertical="center" wrapText="1"/>
    </xf>
    <xf numFmtId="0" fontId="44" fillId="0" borderId="58" xfId="0" applyFont="1" applyFill="1" applyBorder="1" applyAlignment="1">
      <alignment horizontal="left" vertical="center" wrapText="1"/>
    </xf>
    <xf numFmtId="0" fontId="44" fillId="0" borderId="58" xfId="0" applyFont="1" applyFill="1" applyBorder="1" applyAlignment="1">
      <alignment horizontal="left" vertical="center" wrapText="1"/>
    </xf>
    <xf numFmtId="0" fontId="17" fillId="13" borderId="63" xfId="0" applyFont="1" applyFill="1" applyBorder="1" applyAlignment="1">
      <alignment horizontal="center" vertical="center" wrapText="1"/>
    </xf>
    <xf numFmtId="0" fontId="17" fillId="13" borderId="57" xfId="0" applyFont="1" applyFill="1" applyBorder="1" applyAlignment="1">
      <alignment horizontal="center" vertical="center" wrapText="1"/>
    </xf>
    <xf numFmtId="0" fontId="44" fillId="0" borderId="58" xfId="0" applyFont="1" applyFill="1" applyBorder="1" applyAlignment="1">
      <alignment horizontal="left" vertical="center" wrapText="1"/>
    </xf>
    <xf numFmtId="0" fontId="44" fillId="0" borderId="58" xfId="0" applyFont="1" applyFill="1" applyBorder="1" applyAlignment="1">
      <alignment horizontal="center" vertical="center" wrapText="1"/>
    </xf>
    <xf numFmtId="0" fontId="44" fillId="0" borderId="58" xfId="0" applyFont="1" applyFill="1" applyBorder="1" applyAlignment="1">
      <alignment horizontal="left" vertical="center" wrapText="1"/>
    </xf>
    <xf numFmtId="0" fontId="48" fillId="0" borderId="0" xfId="0" applyFont="1" applyAlignment="1">
      <alignment vertical="center"/>
    </xf>
    <xf numFmtId="0" fontId="46" fillId="0" borderId="58" xfId="0" applyFont="1" applyFill="1" applyBorder="1" applyAlignment="1">
      <alignment horizontal="left" vertical="center" wrapText="1"/>
    </xf>
    <xf numFmtId="0" fontId="47" fillId="0" borderId="58" xfId="0" applyFont="1" applyFill="1" applyBorder="1" applyAlignment="1">
      <alignment horizontal="left" vertical="center" wrapText="1"/>
    </xf>
    <xf numFmtId="0" fontId="49" fillId="15" borderId="75" xfId="0" applyFont="1" applyFill="1" applyBorder="1" applyAlignment="1">
      <alignment horizontal="center" vertical="center" wrapText="1"/>
    </xf>
    <xf numFmtId="0" fontId="49" fillId="15" borderId="76" xfId="0" applyFont="1" applyFill="1" applyBorder="1" applyAlignment="1">
      <alignment horizontal="center" vertical="center" wrapText="1"/>
    </xf>
    <xf numFmtId="0" fontId="50" fillId="0" borderId="75" xfId="0" applyFont="1" applyBorder="1" applyAlignment="1">
      <alignment vertical="center" wrapText="1"/>
    </xf>
    <xf numFmtId="0" fontId="50" fillId="0" borderId="76" xfId="0" applyFont="1" applyBorder="1" applyAlignment="1">
      <alignment vertical="center" wrapText="1"/>
    </xf>
    <xf numFmtId="0" fontId="50" fillId="0" borderId="76" xfId="0" applyFont="1" applyBorder="1" applyAlignment="1">
      <alignment horizontal="center" vertical="center" wrapText="1"/>
    </xf>
    <xf numFmtId="0" fontId="51" fillId="0" borderId="76" xfId="0" applyFont="1" applyBorder="1" applyAlignment="1">
      <alignment vertical="center" wrapText="1"/>
    </xf>
    <xf numFmtId="0" fontId="50" fillId="0" borderId="76" xfId="0" applyFont="1" applyBorder="1" applyAlignment="1">
      <alignment horizontal="justify" vertical="center" wrapText="1"/>
    </xf>
    <xf numFmtId="0" fontId="44" fillId="0" borderId="58" xfId="0" applyFont="1" applyFill="1" applyBorder="1" applyAlignment="1">
      <alignment horizontal="left" vertical="center" wrapText="1"/>
    </xf>
    <xf numFmtId="9" fontId="44" fillId="0" borderId="57" xfId="0" applyNumberFormat="1" applyFont="1" applyFill="1" applyBorder="1" applyAlignment="1">
      <alignment horizontal="center" vertical="center" wrapText="1"/>
    </xf>
    <xf numFmtId="0" fontId="44" fillId="9" borderId="58" xfId="0" applyFont="1" applyFill="1" applyBorder="1" applyAlignment="1">
      <alignment horizontal="left" vertical="center" wrapText="1"/>
    </xf>
    <xf numFmtId="9" fontId="18" fillId="4" borderId="0" xfId="4" applyFont="1" applyFill="1" applyBorder="1" applyAlignment="1">
      <alignment horizontal="center" vertical="center"/>
    </xf>
    <xf numFmtId="9" fontId="17" fillId="16" borderId="82" xfId="4" applyFont="1" applyFill="1" applyBorder="1" applyAlignment="1">
      <alignment horizontal="center" vertical="center"/>
    </xf>
    <xf numFmtId="9" fontId="17" fillId="16" borderId="83" xfId="4" applyFont="1" applyFill="1" applyBorder="1" applyAlignment="1">
      <alignment horizontal="center" vertical="center"/>
    </xf>
    <xf numFmtId="9" fontId="17" fillId="16" borderId="84" xfId="4" applyFont="1" applyFill="1" applyBorder="1" applyAlignment="1">
      <alignment horizontal="center" vertical="center"/>
    </xf>
    <xf numFmtId="0" fontId="17" fillId="13" borderId="57" xfId="0" applyFont="1" applyFill="1" applyBorder="1" applyAlignment="1">
      <alignment horizontal="center" vertical="center" wrapText="1"/>
    </xf>
    <xf numFmtId="167" fontId="17" fillId="13" borderId="57" xfId="0" applyNumberFormat="1" applyFont="1" applyFill="1" applyBorder="1" applyAlignment="1">
      <alignment horizontal="center" vertical="center" wrapText="1"/>
    </xf>
    <xf numFmtId="164" fontId="17" fillId="13" borderId="57" xfId="2" applyFont="1" applyFill="1" applyBorder="1" applyAlignment="1">
      <alignment horizontal="center" vertical="center" wrapText="1"/>
    </xf>
    <xf numFmtId="1" fontId="24" fillId="13" borderId="80" xfId="0" applyNumberFormat="1" applyFont="1" applyFill="1" applyBorder="1" applyAlignment="1">
      <alignment horizontal="center" vertical="center"/>
    </xf>
    <xf numFmtId="1" fontId="24" fillId="13" borderId="81" xfId="0" applyNumberFormat="1" applyFont="1" applyFill="1" applyBorder="1" applyAlignment="1">
      <alignment horizontal="center" vertical="center"/>
    </xf>
    <xf numFmtId="0" fontId="17" fillId="13" borderId="63" xfId="0" applyFont="1" applyFill="1" applyBorder="1" applyAlignment="1">
      <alignment horizontal="center" vertical="center" wrapText="1"/>
    </xf>
    <xf numFmtId="0" fontId="17" fillId="13" borderId="58" xfId="0" applyFont="1" applyFill="1" applyBorder="1" applyAlignment="1">
      <alignment horizontal="center" vertical="center" wrapText="1"/>
    </xf>
    <xf numFmtId="0" fontId="17" fillId="13" borderId="66" xfId="0" applyFont="1" applyFill="1" applyBorder="1" applyAlignment="1">
      <alignment horizontal="center" vertical="center" wrapText="1"/>
    </xf>
    <xf numFmtId="9" fontId="34" fillId="0" borderId="0" xfId="4" applyFont="1" applyFill="1" applyAlignment="1">
      <alignment horizontal="center" vertical="center"/>
    </xf>
    <xf numFmtId="0" fontId="4" fillId="0" borderId="58" xfId="0" applyFont="1" applyFill="1" applyBorder="1" applyAlignment="1">
      <alignment horizontal="left" vertical="center"/>
    </xf>
    <xf numFmtId="0" fontId="4" fillId="0" borderId="64" xfId="0" applyFont="1" applyFill="1" applyBorder="1" applyAlignment="1">
      <alignment horizontal="left" vertical="center"/>
    </xf>
    <xf numFmtId="0" fontId="4" fillId="0" borderId="66" xfId="0" applyFont="1" applyFill="1" applyBorder="1" applyAlignment="1">
      <alignment horizontal="left" vertical="center"/>
    </xf>
    <xf numFmtId="0" fontId="44" fillId="0" borderId="58" xfId="0" applyFont="1" applyFill="1" applyBorder="1" applyAlignment="1">
      <alignment horizontal="left" vertical="center" wrapText="1"/>
    </xf>
    <xf numFmtId="0" fontId="44" fillId="0" borderId="64" xfId="0" applyFont="1" applyFill="1" applyBorder="1" applyAlignment="1">
      <alignment horizontal="left" vertical="center" wrapText="1"/>
    </xf>
    <xf numFmtId="0" fontId="44" fillId="0" borderId="66" xfId="0" applyFont="1" applyFill="1" applyBorder="1" applyAlignment="1">
      <alignment horizontal="left" vertical="center" wrapText="1"/>
    </xf>
    <xf numFmtId="1" fontId="34" fillId="0" borderId="57" xfId="0" applyNumberFormat="1" applyFont="1" applyFill="1" applyBorder="1" applyAlignment="1">
      <alignment horizontal="center" vertical="center"/>
    </xf>
    <xf numFmtId="9" fontId="34" fillId="0" borderId="57" xfId="4" applyFont="1" applyFill="1" applyBorder="1" applyAlignment="1">
      <alignment horizontal="center" vertical="center"/>
    </xf>
    <xf numFmtId="0" fontId="4" fillId="0" borderId="58" xfId="0" applyFont="1" applyFill="1" applyBorder="1" applyAlignment="1">
      <alignment horizontal="left" vertical="center" wrapText="1"/>
    </xf>
    <xf numFmtId="0" fontId="4" fillId="0" borderId="64" xfId="0" applyFont="1" applyFill="1" applyBorder="1" applyAlignment="1">
      <alignment horizontal="left" vertical="center" wrapText="1"/>
    </xf>
    <xf numFmtId="0" fontId="4" fillId="0" borderId="66" xfId="0" applyFont="1" applyFill="1" applyBorder="1" applyAlignment="1">
      <alignment horizontal="left" vertical="center" wrapText="1"/>
    </xf>
    <xf numFmtId="1" fontId="34" fillId="0" borderId="51" xfId="0" applyNumberFormat="1" applyFont="1" applyFill="1" applyBorder="1" applyAlignment="1">
      <alignment horizontal="center" vertical="center"/>
    </xf>
    <xf numFmtId="1" fontId="34" fillId="0" borderId="0" xfId="0" applyNumberFormat="1" applyFont="1" applyFill="1" applyAlignment="1">
      <alignment horizontal="center" vertical="center"/>
    </xf>
    <xf numFmtId="0" fontId="44" fillId="0" borderId="64" xfId="0" applyFont="1" applyFill="1" applyBorder="1" applyAlignment="1">
      <alignment horizontal="left" vertical="center"/>
    </xf>
    <xf numFmtId="0" fontId="44" fillId="0" borderId="66" xfId="0" applyFont="1" applyFill="1" applyBorder="1" applyAlignment="1">
      <alignment horizontal="left" vertical="center"/>
    </xf>
    <xf numFmtId="0" fontId="44" fillId="0" borderId="66" xfId="0" applyFont="1" applyFill="1" applyBorder="1" applyAlignment="1">
      <alignment horizontal="center" vertical="center" wrapText="1"/>
    </xf>
    <xf numFmtId="0" fontId="44" fillId="0" borderId="57" xfId="0" applyFont="1" applyFill="1" applyBorder="1" applyAlignment="1">
      <alignment horizontal="center" vertical="center" wrapText="1"/>
    </xf>
    <xf numFmtId="0" fontId="44" fillId="0" borderId="58" xfId="0" applyFont="1" applyFill="1" applyBorder="1" applyAlignment="1">
      <alignment horizontal="center" vertical="center" wrapText="1"/>
    </xf>
    <xf numFmtId="0" fontId="53" fillId="13" borderId="57" xfId="0" applyFont="1" applyFill="1" applyBorder="1" applyAlignment="1">
      <alignment horizontal="center" vertical="center" wrapText="1"/>
    </xf>
    <xf numFmtId="0" fontId="44" fillId="0" borderId="64" xfId="0" applyFont="1" applyFill="1" applyBorder="1" applyAlignment="1">
      <alignment horizontal="center" vertical="center" wrapText="1"/>
    </xf>
    <xf numFmtId="0" fontId="35" fillId="13" borderId="57" xfId="0" applyFont="1" applyFill="1" applyBorder="1" applyAlignment="1">
      <alignment horizontal="center" vertical="center"/>
    </xf>
    <xf numFmtId="0" fontId="35" fillId="9" borderId="57" xfId="0" applyFont="1" applyFill="1" applyBorder="1" applyAlignment="1">
      <alignment horizontal="center" vertical="center"/>
    </xf>
    <xf numFmtId="0" fontId="40" fillId="13" borderId="57" xfId="0" applyFont="1" applyFill="1" applyBorder="1" applyAlignment="1">
      <alignment horizontal="center" vertical="center" wrapText="1"/>
    </xf>
    <xf numFmtId="0" fontId="20" fillId="13" borderId="57" xfId="0" applyFont="1" applyFill="1" applyBorder="1" applyAlignment="1">
      <alignment horizontal="center" vertical="center" wrapText="1"/>
    </xf>
    <xf numFmtId="0" fontId="17" fillId="13" borderId="57" xfId="0" applyFont="1" applyFill="1" applyBorder="1" applyAlignment="1">
      <alignment horizontal="center" vertical="center" textRotation="90" wrapText="1"/>
    </xf>
    <xf numFmtId="0" fontId="17" fillId="13" borderId="77" xfId="0" applyFont="1" applyFill="1" applyBorder="1" applyAlignment="1">
      <alignment horizontal="center" vertical="center" textRotation="90" wrapText="1"/>
    </xf>
    <xf numFmtId="0" fontId="17" fillId="13" borderId="78" xfId="0" applyFont="1" applyFill="1" applyBorder="1" applyAlignment="1">
      <alignment horizontal="center" vertical="center" textRotation="90" wrapText="1"/>
    </xf>
    <xf numFmtId="0" fontId="17" fillId="13" borderId="79" xfId="0" applyFont="1" applyFill="1" applyBorder="1" applyAlignment="1">
      <alignment horizontal="center" vertical="center" textRotation="90" wrapText="1"/>
    </xf>
    <xf numFmtId="9" fontId="17" fillId="13" borderId="80" xfId="4" applyFont="1" applyFill="1" applyBorder="1" applyAlignment="1">
      <alignment horizontal="center" vertical="center" textRotation="90" wrapText="1"/>
    </xf>
    <xf numFmtId="9" fontId="17" fillId="13" borderId="67" xfId="4" applyFont="1" applyFill="1" applyBorder="1" applyAlignment="1">
      <alignment horizontal="center" vertical="center" textRotation="90" wrapText="1"/>
    </xf>
    <xf numFmtId="9" fontId="17" fillId="13" borderId="81" xfId="4" applyFont="1" applyFill="1" applyBorder="1" applyAlignment="1">
      <alignment horizontal="center" vertical="center" textRotation="90" wrapText="1"/>
    </xf>
    <xf numFmtId="9" fontId="17" fillId="13" borderId="63" xfId="4" applyFont="1" applyFill="1" applyBorder="1" applyAlignment="1">
      <alignment horizontal="center" vertical="center"/>
    </xf>
    <xf numFmtId="0" fontId="52" fillId="13" borderId="57" xfId="0" applyFont="1" applyFill="1" applyBorder="1" applyAlignment="1">
      <alignment horizontal="center" vertical="center" wrapText="1"/>
    </xf>
    <xf numFmtId="0" fontId="35" fillId="13" borderId="93" xfId="0" applyFont="1" applyFill="1" applyBorder="1" applyAlignment="1">
      <alignment horizontal="center" vertical="center"/>
    </xf>
    <xf numFmtId="0" fontId="35" fillId="13" borderId="94" xfId="0" applyFont="1" applyFill="1" applyBorder="1" applyAlignment="1">
      <alignment horizontal="center" vertical="center"/>
    </xf>
    <xf numFmtId="0" fontId="35" fillId="13" borderId="95" xfId="0" applyFont="1" applyFill="1" applyBorder="1" applyAlignment="1">
      <alignment horizontal="center" vertical="center"/>
    </xf>
    <xf numFmtId="0" fontId="39" fillId="0" borderId="96" xfId="0" applyFont="1" applyFill="1" applyBorder="1" applyAlignment="1">
      <alignment horizontal="center" vertical="center"/>
    </xf>
    <xf numFmtId="0" fontId="39" fillId="0" borderId="97" xfId="0" applyFont="1" applyFill="1" applyBorder="1" applyAlignment="1">
      <alignment horizontal="center" vertical="center"/>
    </xf>
    <xf numFmtId="0" fontId="17" fillId="13" borderId="80" xfId="0" applyFont="1" applyFill="1" applyBorder="1" applyAlignment="1">
      <alignment horizontal="center" vertical="center" textRotation="90" wrapText="1"/>
    </xf>
    <xf numFmtId="0" fontId="17" fillId="13" borderId="67" xfId="0" applyFont="1" applyFill="1" applyBorder="1" applyAlignment="1">
      <alignment horizontal="center" vertical="center" textRotation="90" wrapText="1"/>
    </xf>
    <xf numFmtId="0" fontId="17" fillId="13" borderId="81" xfId="0" applyFont="1" applyFill="1" applyBorder="1" applyAlignment="1">
      <alignment horizontal="center" vertical="center" textRotation="90" wrapText="1"/>
    </xf>
    <xf numFmtId="0" fontId="52" fillId="13" borderId="98" xfId="0" applyFont="1" applyFill="1" applyBorder="1" applyAlignment="1">
      <alignment horizontal="center" vertical="center" wrapText="1"/>
    </xf>
    <xf numFmtId="0" fontId="52" fillId="13" borderId="54" xfId="0" applyFont="1" applyFill="1" applyBorder="1" applyAlignment="1">
      <alignment horizontal="center" vertical="center" wrapText="1"/>
    </xf>
    <xf numFmtId="0" fontId="52" fillId="13" borderId="59" xfId="0" applyFont="1" applyFill="1" applyBorder="1" applyAlignment="1">
      <alignment horizontal="center" vertical="center" wrapText="1"/>
    </xf>
    <xf numFmtId="0" fontId="53" fillId="13" borderId="58" xfId="0" applyFont="1" applyFill="1" applyBorder="1" applyAlignment="1">
      <alignment horizontal="center" vertical="center" wrapText="1"/>
    </xf>
    <xf numFmtId="0" fontId="53" fillId="13" borderId="66" xfId="0" applyFont="1" applyFill="1" applyBorder="1" applyAlignment="1">
      <alignment horizontal="center" vertical="center" wrapText="1"/>
    </xf>
    <xf numFmtId="9" fontId="17" fillId="13" borderId="80" xfId="4" applyFont="1" applyFill="1" applyBorder="1" applyAlignment="1">
      <alignment horizontal="center" vertical="center" wrapText="1"/>
    </xf>
    <xf numFmtId="9" fontId="17" fillId="13" borderId="81" xfId="4" applyFont="1" applyFill="1" applyBorder="1" applyAlignment="1">
      <alignment horizontal="center" vertical="center" wrapText="1"/>
    </xf>
    <xf numFmtId="0" fontId="17" fillId="13" borderId="85" xfId="0" applyFont="1" applyFill="1" applyBorder="1" applyAlignment="1">
      <alignment horizontal="center" vertical="center" wrapText="1"/>
    </xf>
    <xf numFmtId="0" fontId="17" fillId="13" borderId="86" xfId="0" applyFont="1" applyFill="1" applyBorder="1" applyAlignment="1">
      <alignment horizontal="center" vertical="center" wrapText="1"/>
    </xf>
    <xf numFmtId="0" fontId="17" fillId="13" borderId="77" xfId="0" applyFont="1" applyFill="1" applyBorder="1" applyAlignment="1">
      <alignment horizontal="center" vertical="center" wrapText="1"/>
    </xf>
    <xf numFmtId="0" fontId="17" fillId="13" borderId="87" xfId="0" applyFont="1" applyFill="1" applyBorder="1" applyAlignment="1">
      <alignment horizontal="center" vertical="center" wrapText="1"/>
    </xf>
    <xf numFmtId="0" fontId="17" fillId="13" borderId="88" xfId="0" applyFont="1" applyFill="1" applyBorder="1" applyAlignment="1">
      <alignment horizontal="center" vertical="center" wrapText="1"/>
    </xf>
    <xf numFmtId="0" fontId="17" fillId="13" borderId="79" xfId="0" applyFont="1" applyFill="1" applyBorder="1" applyAlignment="1">
      <alignment horizontal="center" vertical="center" wrapText="1"/>
    </xf>
    <xf numFmtId="0" fontId="17" fillId="13" borderId="89" xfId="0" applyFont="1" applyFill="1" applyBorder="1" applyAlignment="1">
      <alignment horizontal="center" vertical="center" wrapText="1"/>
    </xf>
    <xf numFmtId="0" fontId="17" fillId="13" borderId="90" xfId="0" applyFont="1" applyFill="1" applyBorder="1" applyAlignment="1">
      <alignment horizontal="center" vertical="center" wrapText="1"/>
    </xf>
    <xf numFmtId="0" fontId="17" fillId="13" borderId="91" xfId="0" applyFont="1" applyFill="1" applyBorder="1" applyAlignment="1">
      <alignment horizontal="center" vertical="center" wrapText="1"/>
    </xf>
    <xf numFmtId="0" fontId="17" fillId="13" borderId="92" xfId="0" applyFont="1" applyFill="1" applyBorder="1" applyAlignment="1">
      <alignment horizontal="center" vertical="center" wrapText="1"/>
    </xf>
    <xf numFmtId="167" fontId="17" fillId="13" borderId="80" xfId="0" applyNumberFormat="1" applyFont="1" applyFill="1" applyBorder="1" applyAlignment="1">
      <alignment horizontal="center" vertical="center" wrapText="1"/>
    </xf>
    <xf numFmtId="167" fontId="17" fillId="13" borderId="81" xfId="0" applyNumberFormat="1"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5" fillId="2" borderId="1" xfId="0" applyFont="1" applyFill="1" applyBorder="1" applyAlignment="1">
      <alignment horizontal="center" vertical="center"/>
    </xf>
    <xf numFmtId="0" fontId="9" fillId="0" borderId="0" xfId="0" applyFont="1" applyAlignment="1">
      <alignment horizontal="center" vertical="center"/>
    </xf>
    <xf numFmtId="0" fontId="5" fillId="2" borderId="27"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3" fillId="6" borderId="1" xfId="0" applyFont="1" applyFill="1" applyBorder="1" applyAlignment="1">
      <alignment horizontal="center" vertical="center"/>
    </xf>
    <xf numFmtId="0" fontId="5" fillId="2" borderId="35"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6" borderId="44" xfId="0" applyFont="1" applyFill="1" applyBorder="1" applyAlignment="1">
      <alignment horizontal="center" vertical="center" wrapText="1"/>
    </xf>
    <xf numFmtId="0" fontId="5" fillId="6" borderId="45" xfId="0" applyFont="1" applyFill="1" applyBorder="1" applyAlignment="1">
      <alignment horizontal="center" vertical="center" wrapText="1"/>
    </xf>
    <xf numFmtId="0" fontId="5" fillId="6" borderId="46"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30" xfId="0" applyFont="1" applyFill="1" applyBorder="1" applyAlignment="1">
      <alignment horizontal="center" vertical="center" wrapText="1"/>
    </xf>
    <xf numFmtId="1" fontId="11" fillId="2" borderId="27" xfId="0" applyNumberFormat="1" applyFont="1" applyFill="1" applyBorder="1" applyAlignment="1">
      <alignment horizontal="center" vertical="center" wrapText="1"/>
    </xf>
    <xf numFmtId="1" fontId="11" fillId="2" borderId="47" xfId="0" applyNumberFormat="1" applyFont="1" applyFill="1" applyBorder="1" applyAlignment="1">
      <alignment horizontal="center" vertical="center" wrapText="1"/>
    </xf>
    <xf numFmtId="1" fontId="11" fillId="2" borderId="28" xfId="0" applyNumberFormat="1" applyFont="1" applyFill="1" applyBorder="1" applyAlignment="1">
      <alignment horizontal="center" vertical="center" wrapText="1"/>
    </xf>
    <xf numFmtId="1" fontId="11" fillId="2" borderId="29" xfId="0" applyNumberFormat="1" applyFont="1" applyFill="1" applyBorder="1" applyAlignment="1">
      <alignment horizontal="center" vertical="center" wrapText="1"/>
    </xf>
    <xf numFmtId="1" fontId="11" fillId="2" borderId="0" xfId="0" applyNumberFormat="1" applyFont="1" applyFill="1" applyBorder="1" applyAlignment="1">
      <alignment horizontal="center" vertical="center" wrapText="1"/>
    </xf>
    <xf numFmtId="1" fontId="11" fillId="2" borderId="30" xfId="0" applyNumberFormat="1" applyFont="1" applyFill="1" applyBorder="1" applyAlignment="1">
      <alignment horizontal="center" vertical="center" wrapText="1"/>
    </xf>
    <xf numFmtId="1" fontId="11" fillId="2" borderId="35" xfId="0" applyNumberFormat="1" applyFont="1" applyFill="1" applyBorder="1" applyAlignment="1">
      <alignment horizontal="center" vertical="center" wrapText="1"/>
    </xf>
    <xf numFmtId="1" fontId="11" fillId="2" borderId="36" xfId="0" applyNumberFormat="1" applyFont="1" applyFill="1" applyBorder="1" applyAlignment="1">
      <alignment horizontal="center" vertical="center" wrapText="1"/>
    </xf>
    <xf numFmtId="1" fontId="11" fillId="2" borderId="37"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65" fontId="42" fillId="6" borderId="1" xfId="6" applyNumberFormat="1" applyFont="1" applyFill="1" applyBorder="1" applyAlignment="1">
      <alignment horizontal="center" vertical="center"/>
    </xf>
    <xf numFmtId="9" fontId="42" fillId="2" borderId="1" xfId="4" applyFont="1" applyFill="1" applyBorder="1" applyAlignment="1">
      <alignment horizontal="center" vertical="center"/>
    </xf>
    <xf numFmtId="0" fontId="5" fillId="0"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14" xfId="0" applyFont="1" applyFill="1" applyBorder="1" applyAlignment="1">
      <alignment horizontal="center" vertical="center" wrapText="1"/>
    </xf>
    <xf numFmtId="0" fontId="0" fillId="3" borderId="18" xfId="0" applyFont="1" applyFill="1" applyBorder="1" applyAlignment="1">
      <alignment horizontal="center" vertical="center" wrapText="1"/>
    </xf>
    <xf numFmtId="0" fontId="3" fillId="0" borderId="0" xfId="0" applyFont="1" applyAlignment="1">
      <alignment horizontal="center" vertical="center"/>
    </xf>
    <xf numFmtId="0" fontId="0" fillId="3" borderId="2"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0" fillId="3" borderId="6"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3" xfId="0" applyFont="1" applyFill="1" applyBorder="1" applyAlignment="1">
      <alignment horizontal="center" vertical="center"/>
    </xf>
    <xf numFmtId="0" fontId="0" fillId="3" borderId="9"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54" fillId="15" borderId="99" xfId="0" applyFont="1" applyFill="1" applyBorder="1" applyAlignment="1">
      <alignment horizontal="center" vertical="center" wrapText="1"/>
    </xf>
    <xf numFmtId="0" fontId="54" fillId="15" borderId="100" xfId="0" applyFont="1" applyFill="1" applyBorder="1" applyAlignment="1">
      <alignment horizontal="center" vertical="center" wrapText="1"/>
    </xf>
    <xf numFmtId="0" fontId="54" fillId="15" borderId="101" xfId="0" applyFont="1" applyFill="1" applyBorder="1" applyAlignment="1">
      <alignment horizontal="center" vertical="center" wrapText="1"/>
    </xf>
    <xf numFmtId="0" fontId="49" fillId="15" borderId="99" xfId="0" applyFont="1" applyFill="1" applyBorder="1" applyAlignment="1">
      <alignment horizontal="center" vertical="center" wrapText="1"/>
    </xf>
    <xf numFmtId="0" fontId="49" fillId="15" borderId="101" xfId="0" applyFont="1" applyFill="1" applyBorder="1" applyAlignment="1">
      <alignment horizontal="center" vertical="center" wrapText="1"/>
    </xf>
    <xf numFmtId="9" fontId="18" fillId="4" borderId="0" xfId="4" applyFont="1" applyFill="1" applyBorder="1" applyAlignment="1">
      <alignment horizontal="left" vertical="center"/>
    </xf>
    <xf numFmtId="9" fontId="17" fillId="13" borderId="102" xfId="4" applyFont="1" applyFill="1" applyBorder="1" applyAlignment="1">
      <alignment horizontal="center" vertical="center"/>
    </xf>
    <xf numFmtId="9" fontId="17" fillId="13" borderId="103" xfId="4" applyFont="1" applyFill="1" applyBorder="1" applyAlignment="1">
      <alignment horizontal="center" vertical="center"/>
    </xf>
    <xf numFmtId="9" fontId="20" fillId="4" borderId="0" xfId="4" applyFont="1" applyFill="1" applyBorder="1" applyAlignment="1">
      <alignment horizontal="right" vertical="center"/>
    </xf>
    <xf numFmtId="9" fontId="20" fillId="4" borderId="30" xfId="4" applyFont="1" applyFill="1" applyBorder="1" applyAlignment="1">
      <alignment horizontal="right" vertical="center"/>
    </xf>
    <xf numFmtId="1" fontId="10" fillId="13" borderId="63" xfId="0" applyNumberFormat="1" applyFont="1" applyFill="1" applyBorder="1" applyAlignment="1">
      <alignment horizontal="center" vertical="center" wrapText="1"/>
    </xf>
    <xf numFmtId="0" fontId="17" fillId="12" borderId="63" xfId="0" applyFont="1" applyFill="1" applyBorder="1" applyAlignment="1">
      <alignment horizontal="center" vertical="center" wrapText="1"/>
    </xf>
    <xf numFmtId="1" fontId="23" fillId="12" borderId="63" xfId="0" applyNumberFormat="1" applyFont="1" applyFill="1" applyBorder="1" applyAlignment="1">
      <alignment horizontal="center" vertical="center"/>
    </xf>
    <xf numFmtId="1" fontId="23" fillId="13" borderId="63" xfId="0" applyNumberFormat="1" applyFont="1" applyFill="1" applyBorder="1" applyAlignment="1">
      <alignment horizontal="center" vertical="center"/>
    </xf>
    <xf numFmtId="0" fontId="20" fillId="13" borderId="63" xfId="0" applyFont="1" applyFill="1" applyBorder="1" applyAlignment="1" applyProtection="1">
      <alignment horizontal="center" vertical="center" wrapText="1"/>
      <protection locked="0"/>
    </xf>
    <xf numFmtId="0" fontId="17" fillId="13" borderId="63" xfId="0" applyFont="1" applyFill="1" applyBorder="1" applyAlignment="1">
      <alignment horizontal="center" vertical="center" textRotation="90" wrapText="1"/>
    </xf>
    <xf numFmtId="9" fontId="17" fillId="13" borderId="63" xfId="4" applyFont="1" applyFill="1" applyBorder="1" applyAlignment="1">
      <alignment horizontal="center" vertical="center" textRotation="90" wrapText="1"/>
    </xf>
    <xf numFmtId="0" fontId="17" fillId="4" borderId="63" xfId="0" applyFont="1" applyFill="1" applyBorder="1" applyAlignment="1">
      <alignment horizontal="center" vertical="center" textRotation="90" wrapText="1"/>
    </xf>
    <xf numFmtId="0" fontId="20" fillId="13" borderId="63" xfId="0" applyFont="1" applyFill="1" applyBorder="1" applyAlignment="1">
      <alignment horizontal="center" vertical="center" wrapText="1"/>
    </xf>
    <xf numFmtId="167" fontId="17" fillId="13" borderId="63" xfId="0" applyNumberFormat="1" applyFont="1" applyFill="1" applyBorder="1" applyAlignment="1">
      <alignment horizontal="center" vertical="center" textRotation="90" wrapText="1"/>
    </xf>
    <xf numFmtId="1" fontId="55" fillId="0" borderId="0" xfId="0" applyNumberFormat="1" applyFont="1" applyFill="1" applyBorder="1" applyAlignment="1">
      <alignment horizontal="center" vertical="center" wrapText="1"/>
    </xf>
    <xf numFmtId="0" fontId="10" fillId="12" borderId="63" xfId="0" applyFont="1" applyFill="1" applyBorder="1" applyAlignment="1">
      <alignment horizontal="center" vertical="center"/>
    </xf>
    <xf numFmtId="0" fontId="27" fillId="13" borderId="63" xfId="0" applyFont="1" applyFill="1" applyBorder="1" applyAlignment="1">
      <alignment horizontal="center" vertical="center" wrapText="1"/>
    </xf>
    <xf numFmtId="10" fontId="19" fillId="13" borderId="63" xfId="5" applyNumberFormat="1" applyFont="1" applyFill="1" applyBorder="1" applyAlignment="1">
      <alignment horizontal="center" vertical="center"/>
    </xf>
    <xf numFmtId="0" fontId="27" fillId="10" borderId="51" xfId="0" applyFont="1" applyFill="1" applyBorder="1" applyAlignment="1">
      <alignment horizontal="right" vertical="center" wrapText="1"/>
    </xf>
    <xf numFmtId="0" fontId="27" fillId="10" borderId="53" xfId="0" applyFont="1" applyFill="1" applyBorder="1" applyAlignment="1">
      <alignment horizontal="right" vertical="center" wrapText="1"/>
    </xf>
    <xf numFmtId="0" fontId="27" fillId="10" borderId="0" xfId="0" applyFont="1" applyFill="1" applyBorder="1" applyAlignment="1">
      <alignment horizontal="right" vertical="center"/>
    </xf>
    <xf numFmtId="0" fontId="27" fillId="10" borderId="53" xfId="0" applyFont="1" applyFill="1" applyBorder="1" applyAlignment="1">
      <alignment horizontal="right" vertical="center"/>
    </xf>
    <xf numFmtId="0" fontId="22" fillId="9" borderId="60" xfId="0" applyFont="1" applyFill="1" applyBorder="1" applyAlignment="1">
      <alignment horizontal="center" vertical="center"/>
    </xf>
    <xf numFmtId="0" fontId="22" fillId="9" borderId="61" xfId="0" applyFont="1" applyFill="1" applyBorder="1" applyAlignment="1">
      <alignment horizontal="center" vertical="center"/>
    </xf>
    <xf numFmtId="0" fontId="22" fillId="9" borderId="62" xfId="0" applyFont="1" applyFill="1" applyBorder="1" applyAlignment="1">
      <alignment horizontal="center" vertical="center"/>
    </xf>
    <xf numFmtId="0" fontId="27" fillId="10" borderId="66" xfId="0" applyFont="1" applyFill="1" applyBorder="1" applyAlignment="1">
      <alignment horizontal="center" vertical="center"/>
    </xf>
    <xf numFmtId="0" fontId="27" fillId="10" borderId="57" xfId="0" applyFont="1" applyFill="1" applyBorder="1" applyAlignment="1">
      <alignment horizontal="center" vertical="center"/>
    </xf>
    <xf numFmtId="0" fontId="27" fillId="10" borderId="66" xfId="0" applyFont="1" applyFill="1" applyBorder="1" applyAlignment="1">
      <alignment horizontal="center" vertical="center" wrapText="1"/>
    </xf>
    <xf numFmtId="0" fontId="27" fillId="11" borderId="57" xfId="0" applyFont="1" applyFill="1" applyBorder="1" applyAlignment="1">
      <alignment horizontal="center" vertical="center" wrapText="1"/>
    </xf>
    <xf numFmtId="0" fontId="8" fillId="11" borderId="57" xfId="0" applyFont="1" applyFill="1" applyBorder="1" applyAlignment="1">
      <alignment horizontal="center" vertical="center" wrapText="1"/>
    </xf>
    <xf numFmtId="2" fontId="8" fillId="0" borderId="57" xfId="2" quotePrefix="1" applyNumberFormat="1" applyFont="1" applyFill="1" applyBorder="1" applyAlignment="1">
      <alignment horizontal="center" vertical="center" wrapText="1"/>
    </xf>
    <xf numFmtId="0" fontId="10" fillId="13" borderId="57" xfId="0" applyFont="1" applyFill="1" applyBorder="1" applyAlignment="1" applyProtection="1">
      <alignment horizontal="center" vertical="center"/>
      <protection locked="0"/>
    </xf>
    <xf numFmtId="0" fontId="18" fillId="13" borderId="57" xfId="0" applyFont="1" applyFill="1" applyBorder="1" applyAlignment="1">
      <alignment horizontal="center" vertical="center" wrapText="1"/>
    </xf>
    <xf numFmtId="0" fontId="18" fillId="13" borderId="58" xfId="0" applyFont="1" applyFill="1" applyBorder="1" applyAlignment="1">
      <alignment horizontal="center" vertical="center" wrapText="1"/>
    </xf>
    <xf numFmtId="0" fontId="17" fillId="13" borderId="54" xfId="0" applyFont="1" applyFill="1" applyBorder="1" applyAlignment="1">
      <alignment horizontal="center" vertical="center"/>
    </xf>
    <xf numFmtId="0" fontId="17" fillId="13" borderId="60" xfId="0" applyFont="1" applyFill="1" applyBorder="1" applyAlignment="1">
      <alignment horizontal="center" vertical="center"/>
    </xf>
    <xf numFmtId="0" fontId="17" fillId="13" borderId="61" xfId="0" applyFont="1" applyFill="1" applyBorder="1" applyAlignment="1">
      <alignment horizontal="center" vertical="center"/>
    </xf>
    <xf numFmtId="0" fontId="17" fillId="13" borderId="51" xfId="0" applyFont="1" applyFill="1" applyBorder="1" applyAlignment="1">
      <alignment horizontal="center" vertical="center"/>
    </xf>
    <xf numFmtId="0" fontId="17" fillId="13" borderId="0" xfId="0" applyFont="1" applyFill="1" applyBorder="1" applyAlignment="1">
      <alignment horizontal="center" vertical="center"/>
    </xf>
    <xf numFmtId="0" fontId="17" fillId="13" borderId="55" xfId="0" applyFont="1" applyFill="1" applyBorder="1" applyAlignment="1">
      <alignment horizontal="center" vertical="center"/>
    </xf>
    <xf numFmtId="0" fontId="17" fillId="13" borderId="52" xfId="0" applyFont="1" applyFill="1" applyBorder="1" applyAlignment="1">
      <alignment horizontal="center" vertical="center"/>
    </xf>
    <xf numFmtId="0" fontId="17" fillId="13" borderId="66" xfId="0" applyFont="1" applyFill="1" applyBorder="1" applyAlignment="1">
      <alignment horizontal="center" vertical="center"/>
    </xf>
    <xf numFmtId="2" fontId="8" fillId="3" borderId="44" xfId="2" quotePrefix="1" applyNumberFormat="1" applyFont="1" applyFill="1" applyBorder="1" applyAlignment="1">
      <alignment horizontal="center" vertical="center" wrapText="1"/>
    </xf>
    <xf numFmtId="2" fontId="8" fillId="3" borderId="45" xfId="2" quotePrefix="1" applyNumberFormat="1" applyFont="1" applyFill="1" applyBorder="1" applyAlignment="1">
      <alignment horizontal="center" vertical="center" wrapText="1"/>
    </xf>
    <xf numFmtId="2" fontId="8" fillId="3" borderId="46" xfId="2" quotePrefix="1" applyNumberFormat="1" applyFont="1" applyFill="1" applyBorder="1" applyAlignment="1">
      <alignment horizontal="center" vertical="center" wrapText="1"/>
    </xf>
    <xf numFmtId="2" fontId="8" fillId="3" borderId="35" xfId="2" quotePrefix="1" applyNumberFormat="1" applyFont="1" applyFill="1" applyBorder="1" applyAlignment="1">
      <alignment horizontal="center" vertical="center" wrapText="1"/>
    </xf>
    <xf numFmtId="2" fontId="8" fillId="3" borderId="36" xfId="2" quotePrefix="1" applyNumberFormat="1" applyFont="1" applyFill="1" applyBorder="1" applyAlignment="1">
      <alignment horizontal="center" vertical="center" wrapText="1"/>
    </xf>
    <xf numFmtId="2" fontId="8" fillId="3" borderId="37" xfId="2" quotePrefix="1" applyNumberFormat="1" applyFont="1" applyFill="1" applyBorder="1" applyAlignment="1">
      <alignment horizontal="center" vertical="center" wrapText="1"/>
    </xf>
  </cellXfs>
  <cellStyles count="7">
    <cellStyle name="Collegamento ipertestuale" xfId="1" builtinId="8"/>
    <cellStyle name="Migliaia" xfId="2" builtinId="3"/>
    <cellStyle name="Migliaia [0]" xfId="3" builtinId="6"/>
    <cellStyle name="Normale" xfId="0" builtinId="0"/>
    <cellStyle name="Percentuale" xfId="4" builtinId="5"/>
    <cellStyle name="Percentuale 2" xfId="5"/>
    <cellStyle name="Valuta" xfId="6" builtinId="4"/>
  </cellStyles>
  <dxfs count="723">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Performance 2019</a:t>
            </a:r>
          </a:p>
        </c:rich>
      </c:tx>
      <c:layout/>
      <c:overlay val="0"/>
    </c:title>
    <c:autoTitleDeleted val="0"/>
    <c:view3D>
      <c:rotX val="15"/>
      <c:rotY val="20"/>
      <c:depthPercent val="100"/>
      <c:rAngAx val="1"/>
    </c:view3D>
    <c:floor>
      <c:thickness val="0"/>
    </c:floor>
    <c:sideWall>
      <c:thickness val="0"/>
    </c:sideWall>
    <c:backWall>
      <c:thickness val="0"/>
    </c:backWall>
    <c:plotArea>
      <c:layout/>
      <c:bar3DChart>
        <c:barDir val="col"/>
        <c:grouping val="stacked"/>
        <c:varyColors val="0"/>
        <c:ser>
          <c:idx val="0"/>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Grafici!$A$1:$J$1</c:f>
              <c:numCache>
                <c:formatCode>General</c:formatCode>
                <c:ptCount val="10"/>
                <c:pt idx="0">
                  <c:v>0</c:v>
                </c:pt>
                <c:pt idx="1">
                  <c:v>0</c:v>
                </c:pt>
                <c:pt idx="2">
                  <c:v>0</c:v>
                </c:pt>
                <c:pt idx="3">
                  <c:v>0</c:v>
                </c:pt>
                <c:pt idx="4">
                  <c:v>0</c:v>
                </c:pt>
                <c:pt idx="5">
                  <c:v>0</c:v>
                </c:pt>
                <c:pt idx="6">
                  <c:v>0</c:v>
                </c:pt>
                <c:pt idx="7">
                  <c:v>0</c:v>
                </c:pt>
                <c:pt idx="8">
                  <c:v>0</c:v>
                </c:pt>
                <c:pt idx="9">
                  <c:v>0</c:v>
                </c:pt>
              </c:numCache>
            </c:numRef>
          </c:cat>
          <c:val>
            <c:numRef>
              <c:f>Grafici!$A$1:$J$1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565B-4F42-8032-9AA1B209C66C}"/>
            </c:ext>
          </c:extLst>
        </c:ser>
        <c:ser>
          <c:idx val="1"/>
          <c:order val="1"/>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Grafici!$A$1:$J$1</c:f>
              <c:numCache>
                <c:formatCode>General</c:formatCode>
                <c:ptCount val="10"/>
                <c:pt idx="0">
                  <c:v>0</c:v>
                </c:pt>
                <c:pt idx="1">
                  <c:v>0</c:v>
                </c:pt>
                <c:pt idx="2">
                  <c:v>0</c:v>
                </c:pt>
                <c:pt idx="3">
                  <c:v>0</c:v>
                </c:pt>
                <c:pt idx="4">
                  <c:v>0</c:v>
                </c:pt>
                <c:pt idx="5">
                  <c:v>0</c:v>
                </c:pt>
                <c:pt idx="6">
                  <c:v>0</c:v>
                </c:pt>
                <c:pt idx="7">
                  <c:v>0</c:v>
                </c:pt>
                <c:pt idx="8">
                  <c:v>0</c:v>
                </c:pt>
                <c:pt idx="9">
                  <c:v>0</c:v>
                </c:pt>
              </c:numCache>
            </c:numRef>
          </c:cat>
          <c:val>
            <c:numRef>
              <c:f>Grafici!$A$2:$J$2</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565B-4F42-8032-9AA1B209C66C}"/>
            </c:ext>
          </c:extLst>
        </c:ser>
        <c:dLbls>
          <c:showLegendKey val="0"/>
          <c:showVal val="0"/>
          <c:showCatName val="0"/>
          <c:showSerName val="0"/>
          <c:showPercent val="0"/>
          <c:showBubbleSize val="0"/>
        </c:dLbls>
        <c:gapWidth val="95"/>
        <c:gapDepth val="95"/>
        <c:shape val="box"/>
        <c:axId val="226409600"/>
        <c:axId val="1"/>
        <c:axId val="0"/>
      </c:bar3DChart>
      <c:catAx>
        <c:axId val="226409600"/>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1"/>
        <c:axPos val="l"/>
        <c:numFmt formatCode="General" sourceLinked="1"/>
        <c:majorTickMark val="out"/>
        <c:minorTickMark val="none"/>
        <c:tickLblPos val="nextTo"/>
        <c:crossAx val="226409600"/>
        <c:crosses val="autoZero"/>
        <c:crossBetween val="between"/>
      </c:valAx>
      <c:spPr>
        <a:noFill/>
        <a:ln w="25400">
          <a:noFill/>
        </a:ln>
      </c:spPr>
    </c:plotArea>
    <c:plotVisOnly val="1"/>
    <c:dispBlanksAs val="gap"/>
    <c:showDLblsOverMax val="0"/>
  </c:chart>
  <c:printSettings>
    <c:headerFooter/>
    <c:pageMargins b="0.75000000000000022" l="0.70000000000000018" r="0.70000000000000018" t="0.75000000000000022" header="0.3000000000000001" footer="0.300000000000000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323850</xdr:colOff>
      <xdr:row>21</xdr:row>
      <xdr:rowOff>123825</xdr:rowOff>
    </xdr:to>
    <xdr:graphicFrame macro="">
      <xdr:nvGraphicFramePr>
        <xdr:cNvPr id="39937" name="Gra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deidda\Desktop\CloudStation\Cartelle%20Personali\P.Deidda\Dasein%20Sardegna%20(1)\Nuclei%20%20Valutazione\A%20-%20Kit%20Programmazione%202019\Scheda%20Dipendenti\Scheda%20dipendenti%20201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deidda\Desktop\CloudStation\Cartelle%20Personali\P.Deidda\Dasein%20Sardegna%20(1)\Nuclei%20%20Valutazione\A%20-%20Kit%20Programmazione%202019\Programmazione\Programmazione%20Obiettivi%20%202019%20-%20Cd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rtamenti"/>
      <sheetName val="1"/>
      <sheetName val="2"/>
      <sheetName val="3"/>
      <sheetName val="4"/>
      <sheetName val="5"/>
      <sheetName val="6"/>
      <sheetName val="7"/>
      <sheetName val="8"/>
      <sheetName val="9"/>
      <sheetName val="10"/>
      <sheetName val="11"/>
      <sheetName val="Foglio1"/>
      <sheetName val="Grafici Prestazione"/>
    </sheetNames>
    <sheetDataSet>
      <sheetData sheetId="0">
        <row r="2">
          <cell r="A2" t="str">
            <v>A - Relazione e integrazione</v>
          </cell>
          <cell r="B2" t="str">
            <v>A - Si valutano le capacità comunicative e di apporto concreto nel gruppo di lavoro – di relazione con i colleghi e di partecipazione alla vita organizzativa – di collaborazione ed integrazione nei processi di servizio – di propensione a trasmette le prop</v>
          </cell>
        </row>
        <row r="3">
          <cell r="A3" t="str">
            <v>B - Assunzione di iniziativa</v>
          </cell>
          <cell r="B3" t="str">
            <v>B - Si valuta il comportamento tenuto in rapporto a situazioni che richiedono, nell’ambito delle proprie competenze, di intraprendere un’azione con un intervento immediato</v>
          </cell>
        </row>
        <row r="4">
          <cell r="A4" t="str">
            <v>C - Tempestività</v>
          </cell>
          <cell r="B4" t="str">
            <v>C - Si valuta il rispetto dei tempi assegnati per l'esecuzione della prestazione e di intervento nei tempi opportuni anche in assenza di istruzioni specifiche</v>
          </cell>
        </row>
        <row r="5">
          <cell r="A5" t="str">
            <v>D - Rapporti con l’unità operativa di appartenenza</v>
          </cell>
          <cell r="B5" t="str">
            <v>D- Si valuta la correttezza dei rapporti intrattenuti con i responsabili/ con eventuali altri vertici direzionali</v>
          </cell>
        </row>
        <row r="6">
          <cell r="A6" t="str">
            <v xml:space="preserve">F- Analisi e soluzione dei problemi. </v>
          </cell>
          <cell r="B6" t="str">
            <v>F - Si valuta la capacità di affrontare situazioni critiche e di risolvere problemi imprevisti, proponendo possibili alternative ed utilizzando le proprie conoscenze. Propensioni intellettuali ed emotive nel superare gli ostacoli</v>
          </cell>
        </row>
        <row r="7">
          <cell r="A7" t="str">
            <v>F - Capacità di formulare proposte per il miglioramento del servizio</v>
          </cell>
          <cell r="B7" t="str">
            <v>F - Si valuta la capacità di presentare ai soggetti competenti proposte di miglioramento del servizio, volte sia al conseguimento di specifici risultati, sia al miglioramento organizzativo dell’ambiente di lavoro.</v>
          </cell>
        </row>
        <row r="8">
          <cell r="A8" t="str">
            <v>G - Accuratezza e diligenza</v>
          </cell>
          <cell r="B8" t="str">
            <v xml:space="preserve">G - Si valuta l'attenzione, la precisione, l’accuratezza e la diligenza nell’assolvere i compiti e le mansioni collegate al ruolo assegnato. </v>
          </cell>
        </row>
        <row r="9">
          <cell r="A9" t="str">
            <v>H - Flessibilità e disponibilità a sostenere impegni di lavoro aggiuntivi</v>
          </cell>
          <cell r="B9" t="str">
            <v xml:space="preserve">H - Si valuta la disponibilità ad adeguarsi alle esigenze dell'incarico ricoperto e a garantire il proprio contributo anche in materie che non sono di specifica competenza, nell'interesse dell'Organizzazione. </v>
          </cell>
        </row>
        <row r="10">
          <cell r="A10" t="str">
            <v>I - Rapporti con l’utenza</v>
          </cell>
          <cell r="B10" t="str">
            <v>I - Si valutano gli atteggiamenti tenuti con i diretti destinatari dei servizi, la predisposizione a prendere in carico le esigenze degli utenti. La capacità di promuovere l’immagine dell’Ente verso l’esterno tramite i comportamenti assunti dai dipendenti</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heca indicatori"/>
      <sheetName val="Bacheca Obiettivi"/>
      <sheetName val="Matrice P.O."/>
      <sheetName val="Perf. Org."/>
      <sheetName val="Perf. Indiv."/>
      <sheetName val="1.P.O."/>
      <sheetName val="2.P.O."/>
      <sheetName val="3.P.O."/>
      <sheetName val="4.P.O."/>
      <sheetName val="5.P.O. "/>
      <sheetName val="6.P.O."/>
      <sheetName val="7.P.O."/>
      <sheetName val="8.P.O."/>
      <sheetName val="9.P.O. "/>
      <sheetName val="10.P.O."/>
      <sheetName val="Matrice P.I."/>
      <sheetName val="1.P.I."/>
      <sheetName val="2.P.I. "/>
      <sheetName val="3.P.I."/>
      <sheetName val="4.P.I."/>
      <sheetName val="5.P.I. "/>
      <sheetName val="6.P.I."/>
      <sheetName val="7.P.I."/>
      <sheetName val="8.P.I."/>
      <sheetName val="9.P.I. "/>
      <sheetName val="10.P.I."/>
      <sheetName val="Scheda Val."/>
      <sheetName val="Comportamenti"/>
      <sheetName val="Repo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5">
          <cell r="A5" t="str">
            <v>Capacità di gestire efficacemente le risorse umane.
Capacità di guidare, coinvolgere e motivare le persone in maniera efficace, per il raggiungimento degli obiettivi assegnati, considerandoli come valore e risorsa in sé, ottenendo il meglio da ciascuno di</v>
          </cell>
          <cell r="B5" t="str">
            <v>Il Dirigente: coinvolge il gruppo di lavoro, promuove la comunicazione, la collaborazione e la partecipazione. Adotta azioni volte ad implementare le competenze professionali dei dipendenti. Valorizza il personale dipendente favorendo l’autonomia e delega</v>
          </cell>
          <cell r="C5" t="str">
            <v>x</v>
          </cell>
        </row>
        <row r="6">
          <cell r="A6" t="str">
            <v>Relazione, integrazione, comunicazione.
Capacità di avere una visione complessiva del proprio lavoro e della propria struttura, sapendo collocare un fatto, un’informazione, un comportamento e una decisione in un contesto più ampio di quello in cui immedia</v>
          </cell>
          <cell r="B6" t="str">
            <v>Il Dirigente:Intraprende relazioni collaborative e partecipative con colleghi ed amministratori. Possiede una visione d’insieme del proprio lavoro, della propria struttura, dei processi e delle persone. Partecipa attivamente alla vita organizzativa con at</v>
          </cell>
          <cell r="C6" t="str">
            <v>x</v>
          </cell>
        </row>
        <row r="7">
          <cell r="A7" t="str">
            <v xml:space="preserve">Orientamento alla qualità dei servizi
Capacità di mettere in atto comportamenti di lavoro e decisioni finalizzate all'efficienza dei processi e alla qualità dei prodotti/servizi finali.  Capacità di effettuare regolarmente verifiche sul lavoro (proprio o </v>
          </cell>
          <cell r="B7" t="str">
            <v>Il Dirigente:Monitora i tempi e le scadenze da rispettare, organizzando le attività in funzione dell’obiettivo da raggiungere; • garantisce la qualità e l’accuratezza del proprio lavoro predisponendo livelli di qualità coerenti con lo standard dell’organi</v>
          </cell>
          <cell r="C7" t="str">
            <v>x</v>
          </cell>
        </row>
        <row r="8">
          <cell r="A8" t="str">
            <v>Integrazione con gli amministratori su obiettivi assegnati, con i colleghi su obiettivi comuni</v>
          </cell>
          <cell r="B8" t="str">
            <v>Il Dirigente:Garantisce efficace assistenza agli organi di governo.  Adatta il proprio tempo lavoro al perseguimento degli obiettivi strategici concordati con la politica e di quelli gestionali concordati con la struttura accogliendo le prioritarie esigen</v>
          </cell>
          <cell r="C8" t="str">
            <v>x</v>
          </cell>
        </row>
        <row r="9">
          <cell r="A9" t="str">
            <v>Analisi e soluzione dei problemi. Capacità di individuare e comprendere gli aspetti essenziali dei problemi per riuscire a definirne le priorità, valutare i fatti significativi, sviluppare possibili soluzioni ricorrendo sia all’esperienza sia alla creativ</v>
          </cell>
          <cell r="B9" t="str">
            <v xml:space="preserve">Il Dirigente:Individua le caratteristiche (variabili o costanti) dei problemi, e le ipotesi di risoluzione degli stessi rispetto alle cause. Verifica l’efficacia della soluzione trovata.  Individua momenti di difficoltà e fornisce contributi concreti per </v>
          </cell>
          <cell r="C9" t="str">
            <v>x</v>
          </cell>
        </row>
        <row r="10">
          <cell r="A10" t="str">
            <v xml:space="preserve">Rapporti con l’utenza
Capacità di cogliere le esigenze dei clienti interni ed esterni orientando costantemente la propria attività al soddisfacimento delle loro esigenze, coerentemente con gli standard e gli obiettivi organizzativi
</v>
          </cell>
          <cell r="B10" t="str">
            <v>Il Dirigente:Adotta una modalità di ascolto attivo e garantisce adeguata accoglienza dell’utenza;
Organizza e gestisce l’orario di servizio in relazione alle esigenze dell’utenza; Gestisce il feedback. Presidia sull’ adeguata gestione dei rapporti con l’u</v>
          </cell>
          <cell r="C10" t="str">
            <v>x</v>
          </cell>
        </row>
        <row r="11">
          <cell r="A11" t="str">
            <v>Orientamento al risultato: Capacità di lavorare per il perseguimento di obiettivi, anche attraverso la autodeterminazione degli stessi, definendo livelli di prestazione sfidanti. Applicazione costante al raggiungimento dei risultati di competenza. Capacit</v>
          </cell>
          <cell r="B11" t="str">
            <v>Il Dirigente:Persevera nel raggiungimento del risultato e non si scoraggia di fronte ad errori e ad insuccessi;  individua e ricerca tutte le strategie per conseguire il risultato; riconosce le priorità e le urgenze nella prospettiva di raggiungere il ris</v>
          </cell>
          <cell r="C11" t="str">
            <v>x</v>
          </cell>
        </row>
        <row r="12">
          <cell r="A12" t="str">
            <v xml:space="preserve">Iniziativa: Capacità di attivarsi in modo autonomo nell'ambito delle proprie responsabilità e dei propri compiti, senza attendere indicazioni dagli altri e senza subire gli eventi. </v>
          </cell>
          <cell r="B12" t="str">
            <v>Il Dirigente:Reagisce attivamente nelle situazioni, anche in situazioni eccezionali e/o di crisi, individuando i margini di azione e di miglioramento; Presidia tutti gli ambiti di discrezionalità consentiti dal ruolo, assumendosi le proprie responsabilità</v>
          </cell>
          <cell r="C12" t="str">
            <v>x</v>
          </cell>
        </row>
      </sheetData>
      <sheetData sheetId="28"/>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368"/>
  <sheetViews>
    <sheetView view="pageBreakPreview" topLeftCell="A11" zoomScale="80" zoomScaleNormal="70" zoomScaleSheetLayoutView="80" workbookViewId="0">
      <selection activeCell="AV28" sqref="AV28"/>
    </sheetView>
  </sheetViews>
  <sheetFormatPr defaultRowHeight="15.75" x14ac:dyDescent="0.25"/>
  <cols>
    <col min="1" max="1" width="1.28515625" style="44" customWidth="1"/>
    <col min="2" max="2" width="33.140625" style="44" customWidth="1"/>
    <col min="3" max="3" width="38.28515625" style="44" customWidth="1"/>
    <col min="4" max="4" width="42.7109375" style="44" hidden="1" customWidth="1"/>
    <col min="5" max="5" width="53.5703125" style="44" hidden="1" customWidth="1"/>
    <col min="6" max="6" width="44.7109375" style="44" customWidth="1"/>
    <col min="7" max="7" width="26.28515625" style="44" customWidth="1"/>
    <col min="8" max="9" width="34.5703125" style="44" hidden="1" customWidth="1"/>
    <col min="10" max="10" width="28.85546875" style="44" hidden="1" customWidth="1"/>
    <col min="11" max="24" width="6.85546875" style="44" customWidth="1"/>
    <col min="25" max="25" width="10" style="62" hidden="1" customWidth="1"/>
    <col min="26" max="26" width="12.85546875" style="62" customWidth="1"/>
    <col min="27" max="27" width="8.140625" style="62" hidden="1" customWidth="1"/>
    <col min="28" max="28" width="10.28515625" style="63" hidden="1" customWidth="1"/>
    <col min="29" max="33" width="20.7109375" style="44" hidden="1" customWidth="1"/>
    <col min="34" max="34" width="21.140625" style="44" hidden="1" customWidth="1"/>
    <col min="35" max="35" width="1.5703125" style="44" hidden="1" customWidth="1"/>
    <col min="36" max="36" width="41.42578125" style="44" hidden="1" customWidth="1"/>
    <col min="37" max="37" width="38" style="44" hidden="1" customWidth="1"/>
    <col min="38" max="38" width="8" style="44" hidden="1" customWidth="1"/>
    <col min="39" max="39" width="12.7109375" style="44" hidden="1" customWidth="1"/>
    <col min="40" max="42" width="8" style="44" hidden="1" customWidth="1"/>
    <col min="43" max="49" width="8" style="44" customWidth="1"/>
    <col min="50" max="53" width="9.28515625" style="44" customWidth="1"/>
    <col min="54" max="81" width="9.140625" style="44"/>
    <col min="82" max="82" width="64" style="160" customWidth="1"/>
    <col min="83" max="83" width="97.85546875" style="160" customWidth="1"/>
    <col min="84" max="16384" width="9.140625" style="44"/>
  </cols>
  <sheetData>
    <row r="1" spans="1:83" ht="4.5" customHeight="1" thickBot="1" x14ac:dyDescent="0.3">
      <c r="A1" s="222"/>
      <c r="B1" s="207"/>
      <c r="C1" s="207"/>
      <c r="D1" s="207"/>
      <c r="E1" s="207"/>
      <c r="F1" s="207"/>
      <c r="G1" s="207"/>
      <c r="H1" s="207"/>
      <c r="I1" s="207"/>
      <c r="J1" s="207"/>
      <c r="K1" s="207"/>
      <c r="L1" s="207"/>
      <c r="M1" s="207"/>
      <c r="N1" s="207"/>
      <c r="O1" s="207"/>
      <c r="P1" s="207"/>
      <c r="Q1" s="207"/>
      <c r="R1" s="207"/>
      <c r="S1" s="207"/>
      <c r="T1" s="207"/>
      <c r="U1" s="207"/>
      <c r="V1" s="207"/>
      <c r="W1" s="207"/>
      <c r="X1" s="207"/>
      <c r="Y1" s="208"/>
      <c r="Z1" s="208"/>
      <c r="AA1" s="208"/>
      <c r="AB1" s="209"/>
      <c r="AC1" s="209"/>
      <c r="AD1" s="209"/>
      <c r="AE1" s="209"/>
      <c r="AF1" s="209"/>
      <c r="AG1" s="209"/>
      <c r="AH1" s="209"/>
      <c r="AI1" s="223"/>
      <c r="CD1" s="45" t="s">
        <v>186</v>
      </c>
      <c r="CE1" s="46" t="s">
        <v>187</v>
      </c>
    </row>
    <row r="2" spans="1:83" ht="32.25" customHeight="1" x14ac:dyDescent="0.25">
      <c r="A2" s="224"/>
      <c r="B2" s="363" t="str">
        <f>'Elenco P.I. TRASVERSALE'!B2</f>
        <v>Comune di Perfugas</v>
      </c>
      <c r="C2" s="363"/>
      <c r="D2" s="363"/>
      <c r="E2" s="363"/>
      <c r="F2" s="363"/>
      <c r="G2" s="363"/>
      <c r="H2" s="363"/>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225"/>
      <c r="CD2" s="137"/>
      <c r="CE2" s="138"/>
    </row>
    <row r="3" spans="1:83" ht="9" customHeight="1" x14ac:dyDescent="0.25">
      <c r="A3" s="224"/>
      <c r="B3" s="53"/>
      <c r="C3" s="53"/>
      <c r="D3" s="53"/>
      <c r="E3" s="53"/>
      <c r="F3" s="53"/>
      <c r="G3" s="53"/>
      <c r="H3" s="53"/>
      <c r="I3" s="53"/>
      <c r="J3" s="53"/>
      <c r="K3" s="53"/>
      <c r="L3" s="53"/>
      <c r="M3" s="53"/>
      <c r="N3" s="53"/>
      <c r="O3" s="53"/>
      <c r="P3" s="53"/>
      <c r="Q3" s="53"/>
      <c r="R3" s="53"/>
      <c r="S3" s="53"/>
      <c r="T3" s="53"/>
      <c r="U3" s="53"/>
      <c r="V3" s="53"/>
      <c r="W3" s="53"/>
      <c r="X3" s="53"/>
      <c r="Y3" s="139"/>
      <c r="Z3" s="139"/>
      <c r="AA3" s="139"/>
      <c r="AB3" s="42"/>
      <c r="AC3" s="42"/>
      <c r="AD3" s="42"/>
      <c r="AE3" s="42"/>
      <c r="AF3" s="42"/>
      <c r="AG3" s="42"/>
      <c r="AH3" s="42"/>
      <c r="AI3" s="226"/>
      <c r="CD3" s="137"/>
      <c r="CE3" s="138"/>
    </row>
    <row r="4" spans="1:83" ht="29.25" customHeight="1" x14ac:dyDescent="0.25">
      <c r="A4" s="224"/>
      <c r="B4" s="364" t="str">
        <f>'Elenco P.I. TRASVERSALE'!B7</f>
        <v>TUTTI I CDR</v>
      </c>
      <c r="C4" s="364"/>
      <c r="D4" s="364"/>
      <c r="E4" s="364"/>
      <c r="F4" s="364"/>
      <c r="G4" s="364"/>
      <c r="H4" s="364"/>
      <c r="I4" s="364"/>
      <c r="J4" s="364"/>
      <c r="K4" s="364"/>
      <c r="L4" s="364"/>
      <c r="M4" s="364"/>
      <c r="N4" s="364"/>
      <c r="O4" s="364"/>
      <c r="P4" s="364"/>
      <c r="Q4" s="364"/>
      <c r="R4" s="364"/>
      <c r="S4" s="364"/>
      <c r="T4" s="364"/>
      <c r="U4" s="364"/>
      <c r="V4" s="364"/>
      <c r="W4" s="364"/>
      <c r="X4" s="364"/>
      <c r="Y4" s="364"/>
      <c r="Z4" s="364"/>
      <c r="AA4" s="364"/>
      <c r="AB4" s="364"/>
      <c r="AC4" s="364"/>
      <c r="AD4" s="364"/>
      <c r="AE4" s="364"/>
      <c r="AF4" s="364"/>
      <c r="AG4" s="364"/>
      <c r="AH4" s="364"/>
      <c r="AI4" s="226"/>
      <c r="CD4" s="137"/>
      <c r="CE4" s="138"/>
    </row>
    <row r="5" spans="1:83" ht="11.25" customHeight="1" x14ac:dyDescent="0.25">
      <c r="A5" s="224"/>
      <c r="B5" s="53"/>
      <c r="C5" s="53"/>
      <c r="D5" s="53"/>
      <c r="E5" s="53"/>
      <c r="F5" s="53"/>
      <c r="G5" s="53"/>
      <c r="H5" s="53"/>
      <c r="I5" s="53"/>
      <c r="J5" s="53"/>
      <c r="K5" s="53"/>
      <c r="L5" s="53"/>
      <c r="M5" s="53"/>
      <c r="N5" s="53"/>
      <c r="O5" s="53"/>
      <c r="P5" s="53"/>
      <c r="Q5" s="53"/>
      <c r="R5" s="53"/>
      <c r="S5" s="53"/>
      <c r="T5" s="53"/>
      <c r="U5" s="53"/>
      <c r="V5" s="53"/>
      <c r="W5" s="53"/>
      <c r="X5" s="53"/>
      <c r="Y5" s="54"/>
      <c r="Z5" s="139"/>
      <c r="AA5" s="139"/>
      <c r="AB5" s="139"/>
      <c r="AC5" s="139"/>
      <c r="AD5" s="139"/>
      <c r="AE5" s="42"/>
      <c r="AF5" s="42"/>
      <c r="AG5" s="42"/>
      <c r="AH5" s="42"/>
      <c r="AI5" s="226"/>
      <c r="CD5" s="51" t="s">
        <v>198</v>
      </c>
      <c r="CE5" s="52" t="s">
        <v>199</v>
      </c>
    </row>
    <row r="6" spans="1:83" ht="9" hidden="1" customHeight="1" x14ac:dyDescent="0.25">
      <c r="A6" s="224"/>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226"/>
      <c r="CD6" s="51"/>
      <c r="CE6" s="52"/>
    </row>
    <row r="7" spans="1:83" ht="22.5" customHeight="1" x14ac:dyDescent="0.25">
      <c r="A7" s="224"/>
      <c r="B7" s="365" t="s">
        <v>461</v>
      </c>
      <c r="C7" s="365"/>
      <c r="D7" s="365"/>
      <c r="E7" s="365"/>
      <c r="F7" s="365"/>
      <c r="G7" s="365"/>
      <c r="H7" s="365"/>
      <c r="I7" s="365"/>
      <c r="J7" s="365"/>
      <c r="K7" s="366" t="s">
        <v>323</v>
      </c>
      <c r="L7" s="366"/>
      <c r="M7" s="366"/>
      <c r="N7" s="366"/>
      <c r="O7" s="366"/>
      <c r="P7" s="366"/>
      <c r="Q7" s="366"/>
      <c r="R7" s="366"/>
      <c r="S7" s="366"/>
      <c r="T7" s="366"/>
      <c r="U7" s="366"/>
      <c r="V7" s="366"/>
      <c r="W7" s="366"/>
      <c r="X7" s="366"/>
      <c r="Y7" s="367" t="s">
        <v>264</v>
      </c>
      <c r="Z7" s="367" t="s">
        <v>402</v>
      </c>
      <c r="AA7" s="368" t="s">
        <v>266</v>
      </c>
      <c r="AB7" s="371" t="s">
        <v>267</v>
      </c>
      <c r="AC7" s="339" t="s">
        <v>268</v>
      </c>
      <c r="AD7" s="339"/>
      <c r="AE7" s="339"/>
      <c r="AF7" s="339"/>
      <c r="AG7" s="339"/>
      <c r="AH7" s="374" t="s">
        <v>269</v>
      </c>
      <c r="AI7" s="226"/>
      <c r="CD7" s="51" t="s">
        <v>201</v>
      </c>
      <c r="CE7" s="52" t="s">
        <v>202</v>
      </c>
    </row>
    <row r="8" spans="1:83" ht="12" customHeight="1" x14ac:dyDescent="0.25">
      <c r="A8" s="224"/>
      <c r="B8" s="365"/>
      <c r="C8" s="365"/>
      <c r="D8" s="365"/>
      <c r="E8" s="365"/>
      <c r="F8" s="365"/>
      <c r="G8" s="365"/>
      <c r="H8" s="365"/>
      <c r="I8" s="365"/>
      <c r="J8" s="365"/>
      <c r="K8" s="375" t="s">
        <v>324</v>
      </c>
      <c r="L8" s="375"/>
      <c r="M8" s="375"/>
      <c r="N8" s="375"/>
      <c r="O8" s="375"/>
      <c r="P8" s="375"/>
      <c r="Q8" s="375"/>
      <c r="R8" s="375" t="s">
        <v>325</v>
      </c>
      <c r="S8" s="375"/>
      <c r="T8" s="375"/>
      <c r="U8" s="375"/>
      <c r="V8" s="375"/>
      <c r="W8" s="375"/>
      <c r="X8" s="375"/>
      <c r="Y8" s="367"/>
      <c r="Z8" s="367"/>
      <c r="AA8" s="369"/>
      <c r="AB8" s="372"/>
      <c r="AC8" s="143">
        <v>1</v>
      </c>
      <c r="AD8" s="143">
        <v>2</v>
      </c>
      <c r="AE8" s="143">
        <v>3</v>
      </c>
      <c r="AF8" s="143">
        <v>4</v>
      </c>
      <c r="AG8" s="143">
        <v>5</v>
      </c>
      <c r="AH8" s="374"/>
      <c r="AI8" s="226"/>
      <c r="CD8" s="51" t="s">
        <v>203</v>
      </c>
      <c r="CE8" s="52" t="s">
        <v>204</v>
      </c>
    </row>
    <row r="9" spans="1:83" ht="18" customHeight="1" x14ac:dyDescent="0.25">
      <c r="A9" s="224"/>
      <c r="B9" s="365"/>
      <c r="C9" s="365"/>
      <c r="D9" s="365"/>
      <c r="E9" s="365"/>
      <c r="F9" s="365"/>
      <c r="G9" s="365"/>
      <c r="H9" s="365"/>
      <c r="I9" s="365"/>
      <c r="J9" s="365"/>
      <c r="K9" s="361" t="s">
        <v>26</v>
      </c>
      <c r="L9" s="361"/>
      <c r="M9" s="361"/>
      <c r="N9" s="361" t="s">
        <v>27</v>
      </c>
      <c r="O9" s="361"/>
      <c r="P9" s="361"/>
      <c r="Q9" s="361" t="s">
        <v>326</v>
      </c>
      <c r="R9" s="361" t="s">
        <v>28</v>
      </c>
      <c r="S9" s="361"/>
      <c r="T9" s="361"/>
      <c r="U9" s="361" t="s">
        <v>29</v>
      </c>
      <c r="V9" s="361"/>
      <c r="W9" s="361"/>
      <c r="X9" s="361" t="s">
        <v>326</v>
      </c>
      <c r="Y9" s="367"/>
      <c r="Z9" s="367"/>
      <c r="AA9" s="369"/>
      <c r="AB9" s="372"/>
      <c r="AC9" s="144" t="s">
        <v>232</v>
      </c>
      <c r="AD9" s="144" t="s">
        <v>233</v>
      </c>
      <c r="AE9" s="145" t="s">
        <v>234</v>
      </c>
      <c r="AF9" s="145" t="s">
        <v>270</v>
      </c>
      <c r="AG9" s="145" t="s">
        <v>271</v>
      </c>
      <c r="AH9" s="374"/>
      <c r="AI9" s="226"/>
      <c r="CD9" s="51" t="s">
        <v>207</v>
      </c>
      <c r="CE9" s="52" t="s">
        <v>208</v>
      </c>
    </row>
    <row r="10" spans="1:83" ht="40.5" customHeight="1" x14ac:dyDescent="0.25">
      <c r="A10" s="224"/>
      <c r="B10" s="227" t="s">
        <v>327</v>
      </c>
      <c r="C10" s="227" t="s">
        <v>328</v>
      </c>
      <c r="D10" s="227" t="s">
        <v>329</v>
      </c>
      <c r="E10" s="227" t="s">
        <v>1</v>
      </c>
      <c r="F10" s="227" t="s">
        <v>330</v>
      </c>
      <c r="G10" s="227" t="s">
        <v>332</v>
      </c>
      <c r="H10" s="227" t="s">
        <v>331</v>
      </c>
      <c r="I10" s="227" t="s">
        <v>332</v>
      </c>
      <c r="J10" s="227" t="s">
        <v>333</v>
      </c>
      <c r="K10" s="228" t="s">
        <v>334</v>
      </c>
      <c r="L10" s="228" t="s">
        <v>335</v>
      </c>
      <c r="M10" s="228" t="s">
        <v>336</v>
      </c>
      <c r="N10" s="228" t="s">
        <v>334</v>
      </c>
      <c r="O10" s="228" t="s">
        <v>335</v>
      </c>
      <c r="P10" s="228" t="s">
        <v>336</v>
      </c>
      <c r="Q10" s="361"/>
      <c r="R10" s="228" t="s">
        <v>334</v>
      </c>
      <c r="S10" s="228" t="s">
        <v>335</v>
      </c>
      <c r="T10" s="228" t="s">
        <v>336</v>
      </c>
      <c r="U10" s="228" t="s">
        <v>334</v>
      </c>
      <c r="V10" s="228" t="s">
        <v>335</v>
      </c>
      <c r="W10" s="228" t="s">
        <v>336</v>
      </c>
      <c r="X10" s="361"/>
      <c r="Y10" s="367"/>
      <c r="Z10" s="367"/>
      <c r="AA10" s="370"/>
      <c r="AB10" s="373"/>
      <c r="AC10" s="219" t="s">
        <v>56</v>
      </c>
      <c r="AD10" s="219" t="s">
        <v>57</v>
      </c>
      <c r="AE10" s="219" t="s">
        <v>243</v>
      </c>
      <c r="AF10" s="219" t="s">
        <v>244</v>
      </c>
      <c r="AG10" s="219" t="s">
        <v>245</v>
      </c>
      <c r="AH10" s="374"/>
      <c r="AI10" s="226"/>
      <c r="AJ10" s="44" t="s">
        <v>337</v>
      </c>
      <c r="AK10" s="44" t="s">
        <v>338</v>
      </c>
      <c r="CD10" s="51" t="s">
        <v>215</v>
      </c>
      <c r="CE10" s="52" t="s">
        <v>216</v>
      </c>
    </row>
    <row r="11" spans="1:83" s="241" customFormat="1" ht="66.75" customHeight="1" x14ac:dyDescent="0.25">
      <c r="A11" s="229"/>
      <c r="B11" s="360" t="s">
        <v>460</v>
      </c>
      <c r="C11" s="360" t="s">
        <v>522</v>
      </c>
      <c r="D11" s="231" t="s">
        <v>339</v>
      </c>
      <c r="E11" s="231" t="s">
        <v>340</v>
      </c>
      <c r="F11" s="360" t="s">
        <v>523</v>
      </c>
      <c r="G11" s="360" t="s">
        <v>524</v>
      </c>
      <c r="H11" s="231"/>
      <c r="I11" s="231"/>
      <c r="J11" s="231" t="s">
        <v>341</v>
      </c>
      <c r="K11" s="232" t="s">
        <v>50</v>
      </c>
      <c r="L11" s="232"/>
      <c r="M11" s="232"/>
      <c r="N11" s="232" t="s">
        <v>50</v>
      </c>
      <c r="O11" s="232"/>
      <c r="P11" s="232"/>
      <c r="Q11" s="282">
        <f>IF(K11="x",5,0)+IF(L11="x",3,0)+IF(M11="x",1,0)+IF(N11="x",5,0)+IF(O11="x",3,0)+IF(P11="x",1,0)</f>
        <v>10</v>
      </c>
      <c r="R11" s="232" t="s">
        <v>50</v>
      </c>
      <c r="S11" s="232"/>
      <c r="T11" s="232"/>
      <c r="U11" s="232"/>
      <c r="V11" s="232"/>
      <c r="W11" s="232" t="s">
        <v>50</v>
      </c>
      <c r="X11" s="282">
        <f>IF(R11="x",5,0)+IF(S11="x",3,0)+IF(T11="x",1,0)+IF(U11="x",1,0)+IF(V11="x",3,0)+IF(W11="x",5,0)</f>
        <v>10</v>
      </c>
      <c r="Y11" s="233">
        <f>Q11+X11</f>
        <v>20</v>
      </c>
      <c r="Z11" s="281">
        <f>Q11+X11</f>
        <v>20</v>
      </c>
      <c r="AA11" s="234">
        <f>AB11/100</f>
        <v>0.91</v>
      </c>
      <c r="AB11" s="235">
        <v>91</v>
      </c>
      <c r="AC11" s="236" t="str">
        <f>IF($AA11&lt;=0.2,IF($AA11&gt;=0,"x",""),"")</f>
        <v/>
      </c>
      <c r="AD11" s="236" t="str">
        <f>IF(AA11&lt;=0.5,IF(AA11&gt;=0.21,"x",""),"")</f>
        <v/>
      </c>
      <c r="AE11" s="236" t="str">
        <f>IF(AA11&lt;=0.7,IF(AA11&gt;=0.51,"x",""),"")</f>
        <v/>
      </c>
      <c r="AF11" s="236" t="str">
        <f>IF(AA11&lt;=0.9,IF(AA11&gt;=0.71,"x",""),"")</f>
        <v/>
      </c>
      <c r="AG11" s="236" t="str">
        <f>IF(AA11&lt;=1,IF(AA11&gt;0.9,"x",""),"")</f>
        <v>x</v>
      </c>
      <c r="AH11" s="237"/>
      <c r="AI11" s="238"/>
      <c r="AJ11" s="354">
        <f>SUM(Q11:Q18)</f>
        <v>20</v>
      </c>
      <c r="AK11" s="355">
        <f>SUM(X11:X18)</f>
        <v>20</v>
      </c>
      <c r="AL11" s="355">
        <f>SUM(AJ11:AK18)</f>
        <v>40</v>
      </c>
      <c r="AM11" s="342">
        <f>AL11/AL40</f>
        <v>0.33333333333333331</v>
      </c>
      <c r="AN11" s="239"/>
      <c r="AO11" s="239"/>
      <c r="AP11" s="239"/>
      <c r="AQ11" s="239"/>
      <c r="AR11" s="239"/>
      <c r="AS11" s="239"/>
      <c r="AT11" s="239"/>
      <c r="AU11" s="239"/>
      <c r="AV11" s="239"/>
      <c r="AW11" s="239"/>
      <c r="AX11" s="239"/>
      <c r="AY11" s="239"/>
      <c r="AZ11" s="239"/>
      <c r="BA11" s="239"/>
      <c r="BB11" s="239"/>
      <c r="BC11" s="239"/>
      <c r="BD11" s="239"/>
      <c r="BE11" s="239"/>
      <c r="BF11" s="239"/>
      <c r="BG11" s="239"/>
      <c r="BH11" s="239"/>
      <c r="BI11" s="240"/>
      <c r="CD11" s="242" t="s">
        <v>217</v>
      </c>
      <c r="CE11" s="243" t="s">
        <v>218</v>
      </c>
    </row>
    <row r="12" spans="1:83" s="241" customFormat="1" ht="66.599999999999994" customHeight="1" x14ac:dyDescent="0.25">
      <c r="A12" s="229"/>
      <c r="B12" s="362"/>
      <c r="C12" s="362"/>
      <c r="D12" s="346" t="s">
        <v>342</v>
      </c>
      <c r="E12" s="346" t="s">
        <v>343</v>
      </c>
      <c r="F12" s="358"/>
      <c r="G12" s="358"/>
      <c r="H12" s="244"/>
      <c r="I12" s="244"/>
      <c r="J12" s="231" t="s">
        <v>341</v>
      </c>
      <c r="K12" s="232" t="s">
        <v>50</v>
      </c>
      <c r="L12" s="232"/>
      <c r="M12" s="232"/>
      <c r="N12" s="232" t="s">
        <v>50</v>
      </c>
      <c r="O12" s="232"/>
      <c r="P12" s="232"/>
      <c r="Q12" s="282">
        <f t="shared" ref="Q12:Q39" si="0">IF(K12="x",5,0)+IF(L12="x",3,0)+IF(M12="x",1,0)+IF(N12="x",5,0)+IF(O12="x",3,0)+IF(P12="x",1,0)</f>
        <v>10</v>
      </c>
      <c r="R12" s="232" t="s">
        <v>50</v>
      </c>
      <c r="S12" s="232"/>
      <c r="T12" s="232"/>
      <c r="U12" s="232"/>
      <c r="V12" s="232"/>
      <c r="W12" s="232" t="s">
        <v>50</v>
      </c>
      <c r="X12" s="282">
        <f t="shared" ref="X12:X39" si="1">IF(R12="x",5,0)+IF(S12="x",3,0)+IF(T12="x",1,0)+IF(U12="x",1,0)+IF(V12="x",3,0)+IF(W12="x",5,0)</f>
        <v>10</v>
      </c>
      <c r="Y12" s="233">
        <f t="shared" ref="Y12:Y39" si="2">Q12+X12</f>
        <v>20</v>
      </c>
      <c r="Z12" s="281">
        <f t="shared" ref="Z12:Z39" si="3">Q12+X12</f>
        <v>20</v>
      </c>
      <c r="AA12" s="234">
        <f t="shared" ref="AA12:AA39" si="4">AB12/100</f>
        <v>1</v>
      </c>
      <c r="AB12" s="235">
        <v>100</v>
      </c>
      <c r="AC12" s="236" t="str">
        <f t="shared" ref="AC12:AC39" si="5">IF($AA12&lt;=0.2,IF($AA12&gt;=0,"x",""),"")</f>
        <v/>
      </c>
      <c r="AD12" s="236" t="str">
        <f t="shared" ref="AD12:AD39" si="6">IF(AA12&lt;=0.5,IF(AA12&gt;=0.21,"x",""),"")</f>
        <v/>
      </c>
      <c r="AE12" s="236" t="str">
        <f t="shared" ref="AE12:AE39" si="7">IF(AA12&lt;=0.7,IF(AA12&gt;=0.51,"x",""),"")</f>
        <v/>
      </c>
      <c r="AF12" s="236" t="str">
        <f t="shared" ref="AF12:AF39" si="8">IF(AA12&lt;=0.9,IF(AA12&gt;=0.71,"x",""),"")</f>
        <v/>
      </c>
      <c r="AG12" s="236" t="str">
        <f t="shared" ref="AG12:AG39" si="9">IF(AA12&lt;=1,IF(AA12&gt;0.9,"x",""),"")</f>
        <v>x</v>
      </c>
      <c r="AH12" s="237"/>
      <c r="AI12" s="238"/>
      <c r="AJ12" s="354"/>
      <c r="AK12" s="355"/>
      <c r="AL12" s="355"/>
      <c r="AM12" s="342"/>
      <c r="AN12" s="239"/>
      <c r="AO12" s="239"/>
      <c r="AP12" s="239"/>
      <c r="AQ12" s="239"/>
      <c r="AR12" s="239"/>
      <c r="AS12" s="239"/>
      <c r="AT12" s="239"/>
      <c r="AU12" s="239"/>
      <c r="AV12" s="239"/>
      <c r="AW12" s="239"/>
      <c r="AX12" s="239"/>
      <c r="AY12" s="239"/>
      <c r="AZ12" s="239"/>
      <c r="BA12" s="239"/>
      <c r="BB12" s="239"/>
      <c r="BC12" s="239"/>
      <c r="BD12" s="239"/>
      <c r="BE12" s="239"/>
      <c r="BF12" s="239"/>
      <c r="BG12" s="239"/>
      <c r="BH12" s="239"/>
      <c r="BI12" s="240"/>
      <c r="CD12" s="242"/>
      <c r="CE12" s="243"/>
    </row>
    <row r="13" spans="1:83" s="241" customFormat="1" ht="66.75" hidden="1" customHeight="1" x14ac:dyDescent="0.25">
      <c r="A13" s="229"/>
      <c r="B13" s="362"/>
      <c r="C13" s="362"/>
      <c r="D13" s="347"/>
      <c r="E13" s="347"/>
      <c r="F13" s="231" t="s">
        <v>422</v>
      </c>
      <c r="G13" s="244">
        <v>0.75</v>
      </c>
      <c r="H13" s="244"/>
      <c r="I13" s="244"/>
      <c r="J13" s="231" t="s">
        <v>341</v>
      </c>
      <c r="K13" s="232"/>
      <c r="L13" s="232"/>
      <c r="M13" s="232"/>
      <c r="N13" s="232"/>
      <c r="O13" s="232"/>
      <c r="P13" s="232"/>
      <c r="Q13" s="282"/>
      <c r="R13" s="232"/>
      <c r="S13" s="232"/>
      <c r="T13" s="232"/>
      <c r="U13" s="232"/>
      <c r="V13" s="232"/>
      <c r="W13" s="232"/>
      <c r="X13" s="282"/>
      <c r="Y13" s="233">
        <f t="shared" si="2"/>
        <v>0</v>
      </c>
      <c r="Z13" s="281">
        <f t="shared" si="3"/>
        <v>0</v>
      </c>
      <c r="AA13" s="234">
        <f t="shared" si="4"/>
        <v>1</v>
      </c>
      <c r="AB13" s="235">
        <v>100</v>
      </c>
      <c r="AC13" s="236" t="str">
        <f t="shared" si="5"/>
        <v/>
      </c>
      <c r="AD13" s="236" t="str">
        <f t="shared" si="6"/>
        <v/>
      </c>
      <c r="AE13" s="236" t="str">
        <f t="shared" si="7"/>
        <v/>
      </c>
      <c r="AF13" s="236" t="str">
        <f t="shared" si="8"/>
        <v/>
      </c>
      <c r="AG13" s="236" t="str">
        <f t="shared" si="9"/>
        <v>x</v>
      </c>
      <c r="AH13" s="237"/>
      <c r="AI13" s="238"/>
      <c r="AJ13" s="354"/>
      <c r="AK13" s="355"/>
      <c r="AL13" s="355"/>
      <c r="AM13" s="342"/>
      <c r="AN13" s="239"/>
      <c r="AO13" s="239"/>
      <c r="AP13" s="239"/>
      <c r="AQ13" s="239"/>
      <c r="AR13" s="239"/>
      <c r="AS13" s="239"/>
      <c r="AT13" s="239"/>
      <c r="AU13" s="239"/>
      <c r="AV13" s="239"/>
      <c r="AW13" s="239"/>
      <c r="AX13" s="239"/>
      <c r="AY13" s="239"/>
      <c r="AZ13" s="239"/>
      <c r="BA13" s="239"/>
      <c r="BB13" s="239"/>
      <c r="BC13" s="239"/>
      <c r="BD13" s="239"/>
      <c r="BE13" s="239"/>
      <c r="BF13" s="239"/>
      <c r="BG13" s="239"/>
      <c r="BH13" s="239"/>
      <c r="BI13" s="240"/>
      <c r="CD13" s="242"/>
      <c r="CE13" s="243"/>
    </row>
    <row r="14" spans="1:83" s="241" customFormat="1" ht="50.45" hidden="1" customHeight="1" x14ac:dyDescent="0.25">
      <c r="A14" s="229"/>
      <c r="B14" s="362"/>
      <c r="C14" s="362"/>
      <c r="D14" s="348"/>
      <c r="E14" s="348"/>
      <c r="F14" s="305" t="s">
        <v>344</v>
      </c>
      <c r="G14" s="244">
        <v>0.65</v>
      </c>
      <c r="H14" s="244"/>
      <c r="I14" s="244"/>
      <c r="J14" s="231" t="s">
        <v>341</v>
      </c>
      <c r="K14" s="232"/>
      <c r="L14" s="232"/>
      <c r="M14" s="232"/>
      <c r="N14" s="232"/>
      <c r="O14" s="232"/>
      <c r="P14" s="232"/>
      <c r="Q14" s="282"/>
      <c r="R14" s="232"/>
      <c r="S14" s="232"/>
      <c r="T14" s="232"/>
      <c r="U14" s="232"/>
      <c r="V14" s="232"/>
      <c r="W14" s="232"/>
      <c r="X14" s="282"/>
      <c r="Y14" s="233">
        <f t="shared" si="2"/>
        <v>0</v>
      </c>
      <c r="Z14" s="281">
        <f t="shared" si="3"/>
        <v>0</v>
      </c>
      <c r="AA14" s="234">
        <f t="shared" si="4"/>
        <v>1</v>
      </c>
      <c r="AB14" s="235">
        <v>100</v>
      </c>
      <c r="AC14" s="236" t="str">
        <f t="shared" si="5"/>
        <v/>
      </c>
      <c r="AD14" s="236" t="str">
        <f t="shared" si="6"/>
        <v/>
      </c>
      <c r="AE14" s="236" t="str">
        <f t="shared" si="7"/>
        <v/>
      </c>
      <c r="AF14" s="236" t="str">
        <f t="shared" si="8"/>
        <v/>
      </c>
      <c r="AG14" s="236" t="str">
        <f t="shared" si="9"/>
        <v>x</v>
      </c>
      <c r="AH14" s="237"/>
      <c r="AI14" s="238"/>
      <c r="AJ14" s="354"/>
      <c r="AK14" s="355"/>
      <c r="AL14" s="355"/>
      <c r="AM14" s="342"/>
      <c r="AN14" s="239"/>
      <c r="AO14" s="239"/>
      <c r="AP14" s="239"/>
      <c r="AQ14" s="239"/>
      <c r="AR14" s="239"/>
      <c r="AS14" s="239"/>
      <c r="AT14" s="239"/>
      <c r="AU14" s="239"/>
      <c r="AV14" s="239"/>
      <c r="AW14" s="239"/>
      <c r="AX14" s="239"/>
      <c r="AY14" s="239"/>
      <c r="AZ14" s="239"/>
      <c r="BA14" s="239"/>
      <c r="BB14" s="239"/>
      <c r="BC14" s="239"/>
      <c r="BD14" s="239"/>
      <c r="BE14" s="239"/>
      <c r="BF14" s="239"/>
      <c r="BG14" s="239"/>
      <c r="BH14" s="239"/>
      <c r="BI14" s="240"/>
      <c r="CD14" s="242"/>
      <c r="CE14" s="243"/>
    </row>
    <row r="15" spans="1:83" s="241" customFormat="1" ht="46.9" hidden="1" customHeight="1" x14ac:dyDescent="0.25">
      <c r="A15" s="229"/>
      <c r="B15" s="362"/>
      <c r="C15" s="362"/>
      <c r="D15" s="231" t="s">
        <v>346</v>
      </c>
      <c r="E15" s="231" t="s">
        <v>345</v>
      </c>
      <c r="F15" s="305" t="s">
        <v>347</v>
      </c>
      <c r="G15" s="244">
        <v>0.7</v>
      </c>
      <c r="H15" s="244"/>
      <c r="I15" s="244"/>
      <c r="J15" s="231" t="s">
        <v>341</v>
      </c>
      <c r="K15" s="232"/>
      <c r="L15" s="232"/>
      <c r="M15" s="232"/>
      <c r="N15" s="232"/>
      <c r="O15" s="232"/>
      <c r="P15" s="232"/>
      <c r="Q15" s="282"/>
      <c r="R15" s="232"/>
      <c r="S15" s="232"/>
      <c r="T15" s="232"/>
      <c r="U15" s="232"/>
      <c r="V15" s="232"/>
      <c r="W15" s="232"/>
      <c r="X15" s="282"/>
      <c r="Y15" s="233">
        <f t="shared" si="2"/>
        <v>0</v>
      </c>
      <c r="Z15" s="281">
        <f t="shared" si="3"/>
        <v>0</v>
      </c>
      <c r="AA15" s="234">
        <f t="shared" si="4"/>
        <v>1</v>
      </c>
      <c r="AB15" s="235">
        <v>100</v>
      </c>
      <c r="AC15" s="236" t="str">
        <f t="shared" si="5"/>
        <v/>
      </c>
      <c r="AD15" s="236" t="str">
        <f t="shared" si="6"/>
        <v/>
      </c>
      <c r="AE15" s="236" t="str">
        <f t="shared" si="7"/>
        <v/>
      </c>
      <c r="AF15" s="236" t="str">
        <f t="shared" si="8"/>
        <v/>
      </c>
      <c r="AG15" s="236" t="str">
        <f t="shared" si="9"/>
        <v>x</v>
      </c>
      <c r="AH15" s="237"/>
      <c r="AI15" s="238"/>
      <c r="AJ15" s="354"/>
      <c r="AK15" s="355"/>
      <c r="AL15" s="355"/>
      <c r="AM15" s="342"/>
      <c r="AN15" s="239"/>
      <c r="AO15" s="239"/>
      <c r="AP15" s="239"/>
      <c r="AQ15" s="239"/>
      <c r="AR15" s="239"/>
      <c r="AS15" s="239"/>
      <c r="AT15" s="239"/>
      <c r="AU15" s="239"/>
      <c r="AV15" s="239"/>
      <c r="AW15" s="239"/>
      <c r="AX15" s="239"/>
      <c r="AY15" s="239"/>
      <c r="AZ15" s="239"/>
      <c r="BA15" s="239"/>
      <c r="BB15" s="239"/>
      <c r="BC15" s="239"/>
      <c r="BD15" s="239"/>
      <c r="BE15" s="239"/>
      <c r="BF15" s="239"/>
      <c r="BG15" s="239"/>
      <c r="BH15" s="239"/>
      <c r="BI15" s="240"/>
      <c r="CD15" s="242"/>
      <c r="CE15" s="243"/>
    </row>
    <row r="16" spans="1:83" s="241" customFormat="1" ht="66.75" hidden="1" customHeight="1" x14ac:dyDescent="0.25">
      <c r="A16" s="229"/>
      <c r="B16" s="362"/>
      <c r="C16" s="362"/>
      <c r="D16" s="245" t="s">
        <v>348</v>
      </c>
      <c r="E16" s="245" t="s">
        <v>349</v>
      </c>
      <c r="F16" s="231" t="s">
        <v>350</v>
      </c>
      <c r="G16" s="244">
        <v>1</v>
      </c>
      <c r="H16" s="244"/>
      <c r="I16" s="244"/>
      <c r="J16" s="231" t="s">
        <v>351</v>
      </c>
      <c r="K16" s="232"/>
      <c r="L16" s="232"/>
      <c r="M16" s="232"/>
      <c r="N16" s="232"/>
      <c r="O16" s="232"/>
      <c r="P16" s="232"/>
      <c r="Q16" s="282"/>
      <c r="R16" s="232"/>
      <c r="S16" s="232"/>
      <c r="T16" s="232"/>
      <c r="U16" s="232"/>
      <c r="V16" s="232"/>
      <c r="W16" s="232"/>
      <c r="X16" s="282"/>
      <c r="Y16" s="233">
        <f t="shared" si="2"/>
        <v>0</v>
      </c>
      <c r="Z16" s="281">
        <f t="shared" si="3"/>
        <v>0</v>
      </c>
      <c r="AA16" s="234">
        <f t="shared" si="4"/>
        <v>1</v>
      </c>
      <c r="AB16" s="235">
        <v>100</v>
      </c>
      <c r="AC16" s="236" t="str">
        <f t="shared" si="5"/>
        <v/>
      </c>
      <c r="AD16" s="236" t="str">
        <f t="shared" si="6"/>
        <v/>
      </c>
      <c r="AE16" s="236" t="str">
        <f t="shared" si="7"/>
        <v/>
      </c>
      <c r="AF16" s="236" t="str">
        <f t="shared" si="8"/>
        <v/>
      </c>
      <c r="AG16" s="236" t="str">
        <f t="shared" si="9"/>
        <v>x</v>
      </c>
      <c r="AH16" s="237"/>
      <c r="AI16" s="238"/>
      <c r="AJ16" s="354"/>
      <c r="AK16" s="355"/>
      <c r="AL16" s="355"/>
      <c r="AM16" s="342"/>
      <c r="AN16" s="239"/>
      <c r="AO16" s="239"/>
      <c r="AP16" s="239"/>
      <c r="AQ16" s="239"/>
      <c r="AR16" s="239"/>
      <c r="AS16" s="239"/>
      <c r="AT16" s="239"/>
      <c r="AU16" s="239"/>
      <c r="AV16" s="239"/>
      <c r="AW16" s="239"/>
      <c r="AX16" s="239"/>
      <c r="AY16" s="239"/>
      <c r="AZ16" s="239"/>
      <c r="BA16" s="239"/>
      <c r="BB16" s="239"/>
      <c r="BC16" s="239"/>
      <c r="BD16" s="239"/>
      <c r="BE16" s="239"/>
      <c r="BF16" s="239"/>
      <c r="BG16" s="239"/>
      <c r="BH16" s="239"/>
      <c r="BI16" s="240"/>
      <c r="CD16" s="242"/>
      <c r="CE16" s="243"/>
    </row>
    <row r="17" spans="1:83" s="241" customFormat="1" ht="106.5" hidden="1" customHeight="1" x14ac:dyDescent="0.25">
      <c r="A17" s="229"/>
      <c r="B17" s="362"/>
      <c r="C17" s="362"/>
      <c r="D17" s="346" t="s">
        <v>352</v>
      </c>
      <c r="E17" s="346" t="s">
        <v>353</v>
      </c>
      <c r="F17" s="231" t="s">
        <v>354</v>
      </c>
      <c r="G17" s="231" t="s">
        <v>355</v>
      </c>
      <c r="H17" s="231"/>
      <c r="I17" s="231"/>
      <c r="J17" s="231" t="s">
        <v>341</v>
      </c>
      <c r="K17" s="232"/>
      <c r="L17" s="232"/>
      <c r="M17" s="232"/>
      <c r="N17" s="232"/>
      <c r="O17" s="232"/>
      <c r="P17" s="232"/>
      <c r="Q17" s="282"/>
      <c r="R17" s="232"/>
      <c r="S17" s="232"/>
      <c r="T17" s="232"/>
      <c r="U17" s="232"/>
      <c r="V17" s="232"/>
      <c r="W17" s="232"/>
      <c r="X17" s="282"/>
      <c r="Y17" s="233">
        <f t="shared" si="2"/>
        <v>0</v>
      </c>
      <c r="Z17" s="281">
        <f t="shared" si="3"/>
        <v>0</v>
      </c>
      <c r="AA17" s="234">
        <f t="shared" si="4"/>
        <v>1</v>
      </c>
      <c r="AB17" s="235">
        <v>100</v>
      </c>
      <c r="AC17" s="236" t="str">
        <f t="shared" si="5"/>
        <v/>
      </c>
      <c r="AD17" s="236" t="str">
        <f t="shared" si="6"/>
        <v/>
      </c>
      <c r="AE17" s="236" t="str">
        <f t="shared" si="7"/>
        <v/>
      </c>
      <c r="AF17" s="236" t="str">
        <f t="shared" si="8"/>
        <v/>
      </c>
      <c r="AG17" s="236" t="str">
        <f t="shared" si="9"/>
        <v>x</v>
      </c>
      <c r="AH17" s="237"/>
      <c r="AI17" s="238"/>
      <c r="AJ17" s="354"/>
      <c r="AK17" s="355"/>
      <c r="AL17" s="355"/>
      <c r="AM17" s="342"/>
      <c r="AN17" s="239"/>
      <c r="AO17" s="239"/>
      <c r="AP17" s="239"/>
      <c r="AQ17" s="239"/>
      <c r="AR17" s="239"/>
      <c r="AS17" s="239"/>
      <c r="AT17" s="239"/>
      <c r="AU17" s="239"/>
      <c r="AV17" s="239"/>
      <c r="AW17" s="239"/>
      <c r="AX17" s="239"/>
      <c r="AY17" s="239"/>
      <c r="AZ17" s="239"/>
      <c r="BA17" s="239"/>
      <c r="BB17" s="239"/>
      <c r="BC17" s="239"/>
      <c r="BD17" s="239"/>
      <c r="BE17" s="239"/>
      <c r="BF17" s="239"/>
      <c r="BG17" s="239"/>
      <c r="BH17" s="239"/>
      <c r="BI17" s="240"/>
      <c r="CD17" s="242"/>
      <c r="CE17" s="243"/>
    </row>
    <row r="18" spans="1:83" s="241" customFormat="1" ht="67.900000000000006" hidden="1" customHeight="1" x14ac:dyDescent="0.25">
      <c r="A18" s="229"/>
      <c r="B18" s="362"/>
      <c r="C18" s="362"/>
      <c r="D18" s="348"/>
      <c r="E18" s="348"/>
      <c r="F18" s="231" t="s">
        <v>356</v>
      </c>
      <c r="G18" s="231" t="s">
        <v>357</v>
      </c>
      <c r="H18" s="231"/>
      <c r="I18" s="231"/>
      <c r="J18" s="231" t="s">
        <v>341</v>
      </c>
      <c r="K18" s="232"/>
      <c r="L18" s="232"/>
      <c r="M18" s="232"/>
      <c r="N18" s="232"/>
      <c r="O18" s="232"/>
      <c r="P18" s="232"/>
      <c r="Q18" s="282">
        <f t="shared" si="0"/>
        <v>0</v>
      </c>
      <c r="R18" s="232"/>
      <c r="S18" s="232"/>
      <c r="T18" s="232"/>
      <c r="U18" s="232"/>
      <c r="V18" s="232"/>
      <c r="W18" s="232"/>
      <c r="X18" s="282">
        <f t="shared" si="1"/>
        <v>0</v>
      </c>
      <c r="Y18" s="233">
        <f t="shared" si="2"/>
        <v>0</v>
      </c>
      <c r="Z18" s="281">
        <f t="shared" si="3"/>
        <v>0</v>
      </c>
      <c r="AA18" s="234">
        <f t="shared" si="4"/>
        <v>1</v>
      </c>
      <c r="AB18" s="235">
        <v>100</v>
      </c>
      <c r="AC18" s="236" t="str">
        <f t="shared" si="5"/>
        <v/>
      </c>
      <c r="AD18" s="236" t="str">
        <f t="shared" si="6"/>
        <v/>
      </c>
      <c r="AE18" s="236" t="str">
        <f t="shared" si="7"/>
        <v/>
      </c>
      <c r="AF18" s="236" t="str">
        <f t="shared" si="8"/>
        <v/>
      </c>
      <c r="AG18" s="236" t="str">
        <f t="shared" si="9"/>
        <v>x</v>
      </c>
      <c r="AH18" s="237"/>
      <c r="AI18" s="238"/>
      <c r="AJ18" s="354"/>
      <c r="AK18" s="355"/>
      <c r="AL18" s="355"/>
      <c r="AM18" s="342"/>
      <c r="AN18" s="239"/>
      <c r="AO18" s="239"/>
      <c r="AP18" s="239"/>
      <c r="AQ18" s="239"/>
      <c r="AR18" s="239"/>
      <c r="AS18" s="239"/>
      <c r="AT18" s="239"/>
      <c r="AU18" s="239"/>
      <c r="AV18" s="239"/>
      <c r="AW18" s="239"/>
      <c r="AX18" s="239"/>
      <c r="AY18" s="239"/>
      <c r="AZ18" s="239"/>
      <c r="BA18" s="239"/>
      <c r="BB18" s="239"/>
      <c r="BC18" s="239"/>
      <c r="BD18" s="239"/>
      <c r="BE18" s="239"/>
      <c r="BF18" s="239"/>
      <c r="BG18" s="239"/>
      <c r="BH18" s="239"/>
      <c r="BI18" s="240"/>
      <c r="CD18" s="242"/>
      <c r="CE18" s="243"/>
    </row>
    <row r="19" spans="1:83" s="241" customFormat="1" ht="106.5" hidden="1" customHeight="1" x14ac:dyDescent="0.25">
      <c r="A19" s="229"/>
      <c r="B19" s="346" t="s">
        <v>224</v>
      </c>
      <c r="C19" s="346" t="s">
        <v>358</v>
      </c>
      <c r="D19" s="231" t="s">
        <v>359</v>
      </c>
      <c r="E19" s="231" t="s">
        <v>360</v>
      </c>
      <c r="F19" s="231" t="s">
        <v>430</v>
      </c>
      <c r="G19" s="244">
        <v>0.75</v>
      </c>
      <c r="H19" s="244"/>
      <c r="I19" s="244"/>
      <c r="J19" s="231" t="s">
        <v>341</v>
      </c>
      <c r="K19" s="232"/>
      <c r="L19" s="232"/>
      <c r="M19" s="232"/>
      <c r="N19" s="232"/>
      <c r="O19" s="232"/>
      <c r="P19" s="232"/>
      <c r="Q19" s="282">
        <f t="shared" si="0"/>
        <v>0</v>
      </c>
      <c r="R19" s="232"/>
      <c r="S19" s="232"/>
      <c r="T19" s="232"/>
      <c r="U19" s="232"/>
      <c r="V19" s="232"/>
      <c r="W19" s="232"/>
      <c r="X19" s="282">
        <f t="shared" si="1"/>
        <v>0</v>
      </c>
      <c r="Y19" s="233">
        <f t="shared" si="2"/>
        <v>0</v>
      </c>
      <c r="Z19" s="281">
        <f t="shared" si="3"/>
        <v>0</v>
      </c>
      <c r="AA19" s="234">
        <f t="shared" si="4"/>
        <v>1</v>
      </c>
      <c r="AB19" s="235">
        <v>100</v>
      </c>
      <c r="AC19" s="236" t="str">
        <f t="shared" si="5"/>
        <v/>
      </c>
      <c r="AD19" s="236" t="str">
        <f t="shared" si="6"/>
        <v/>
      </c>
      <c r="AE19" s="236" t="str">
        <f t="shared" si="7"/>
        <v/>
      </c>
      <c r="AF19" s="236" t="str">
        <f t="shared" si="8"/>
        <v/>
      </c>
      <c r="AG19" s="236" t="str">
        <f t="shared" si="9"/>
        <v>x</v>
      </c>
      <c r="AH19" s="237"/>
      <c r="AI19" s="238"/>
      <c r="AJ19" s="354">
        <f>SUM(Q19:Q21)</f>
        <v>0</v>
      </c>
      <c r="AK19" s="354">
        <f>SUM(X19:X21)</f>
        <v>0</v>
      </c>
      <c r="AL19" s="355">
        <f>SUM(AJ19:AK21)</f>
        <v>0</v>
      </c>
      <c r="AM19" s="342">
        <f>AL19/AL40</f>
        <v>0</v>
      </c>
      <c r="AN19" s="239"/>
      <c r="AO19" s="239"/>
      <c r="AP19" s="239"/>
      <c r="AQ19" s="239"/>
      <c r="AR19" s="239"/>
      <c r="AS19" s="239"/>
      <c r="AT19" s="239"/>
      <c r="AU19" s="239"/>
      <c r="AV19" s="239"/>
      <c r="AW19" s="239"/>
      <c r="AX19" s="239"/>
      <c r="AY19" s="239"/>
      <c r="AZ19" s="239"/>
      <c r="BA19" s="239"/>
      <c r="BB19" s="239"/>
      <c r="BC19" s="239"/>
      <c r="BD19" s="239"/>
      <c r="BE19" s="239"/>
      <c r="BF19" s="239"/>
      <c r="BG19" s="239"/>
      <c r="BH19" s="239"/>
      <c r="BI19" s="240"/>
      <c r="CD19" s="242"/>
      <c r="CE19" s="243"/>
    </row>
    <row r="20" spans="1:83" s="241" customFormat="1" ht="106.5" hidden="1" customHeight="1" x14ac:dyDescent="0.25">
      <c r="A20" s="229"/>
      <c r="B20" s="347"/>
      <c r="C20" s="347"/>
      <c r="D20" s="231" t="s">
        <v>361</v>
      </c>
      <c r="E20" s="231" t="s">
        <v>362</v>
      </c>
      <c r="F20" s="231" t="s">
        <v>423</v>
      </c>
      <c r="G20" s="244" t="s">
        <v>424</v>
      </c>
      <c r="H20" s="244"/>
      <c r="I20" s="244"/>
      <c r="J20" s="231" t="s">
        <v>341</v>
      </c>
      <c r="K20" s="232"/>
      <c r="L20" s="232"/>
      <c r="M20" s="232"/>
      <c r="N20" s="232"/>
      <c r="O20" s="232"/>
      <c r="P20" s="232"/>
      <c r="Q20" s="282">
        <f t="shared" si="0"/>
        <v>0</v>
      </c>
      <c r="R20" s="232"/>
      <c r="S20" s="232"/>
      <c r="T20" s="232"/>
      <c r="U20" s="232"/>
      <c r="V20" s="232"/>
      <c r="W20" s="232"/>
      <c r="X20" s="282">
        <f t="shared" si="1"/>
        <v>0</v>
      </c>
      <c r="Y20" s="233">
        <f t="shared" si="2"/>
        <v>0</v>
      </c>
      <c r="Z20" s="281">
        <f t="shared" si="3"/>
        <v>0</v>
      </c>
      <c r="AA20" s="234">
        <f t="shared" si="4"/>
        <v>1</v>
      </c>
      <c r="AB20" s="235">
        <v>100</v>
      </c>
      <c r="AC20" s="236" t="str">
        <f t="shared" si="5"/>
        <v/>
      </c>
      <c r="AD20" s="236" t="str">
        <f t="shared" si="6"/>
        <v/>
      </c>
      <c r="AE20" s="236" t="str">
        <f t="shared" si="7"/>
        <v/>
      </c>
      <c r="AF20" s="236" t="str">
        <f t="shared" si="8"/>
        <v/>
      </c>
      <c r="AG20" s="236" t="str">
        <f t="shared" si="9"/>
        <v>x</v>
      </c>
      <c r="AH20" s="237"/>
      <c r="AI20" s="238"/>
      <c r="AJ20" s="354"/>
      <c r="AK20" s="354"/>
      <c r="AL20" s="355"/>
      <c r="AM20" s="342"/>
      <c r="AN20" s="239"/>
      <c r="AO20" s="239"/>
      <c r="AP20" s="239"/>
      <c r="AQ20" s="239"/>
      <c r="AR20" s="239"/>
      <c r="AS20" s="239"/>
      <c r="AT20" s="239"/>
      <c r="AU20" s="239"/>
      <c r="AV20" s="239"/>
      <c r="AW20" s="239"/>
      <c r="AX20" s="239"/>
      <c r="AY20" s="239"/>
      <c r="AZ20" s="239"/>
      <c r="BA20" s="239"/>
      <c r="BB20" s="239"/>
      <c r="BC20" s="239"/>
      <c r="BD20" s="239"/>
      <c r="BE20" s="239"/>
      <c r="BF20" s="239"/>
      <c r="BG20" s="239"/>
      <c r="BH20" s="239"/>
      <c r="BI20" s="240"/>
      <c r="CD20" s="242"/>
      <c r="CE20" s="243"/>
    </row>
    <row r="21" spans="1:83" s="241" customFormat="1" ht="77.25" hidden="1" customHeight="1" x14ac:dyDescent="0.25">
      <c r="A21" s="229"/>
      <c r="B21" s="347"/>
      <c r="C21" s="347"/>
      <c r="D21" s="231" t="s">
        <v>363</v>
      </c>
      <c r="E21" s="231" t="s">
        <v>364</v>
      </c>
      <c r="F21" s="231" t="s">
        <v>425</v>
      </c>
      <c r="G21" s="244" t="s">
        <v>426</v>
      </c>
      <c r="H21" s="244"/>
      <c r="I21" s="244"/>
      <c r="J21" s="231" t="s">
        <v>341</v>
      </c>
      <c r="K21" s="232"/>
      <c r="L21" s="232"/>
      <c r="M21" s="232"/>
      <c r="N21" s="232"/>
      <c r="O21" s="232"/>
      <c r="P21" s="232"/>
      <c r="Q21" s="282">
        <f t="shared" si="0"/>
        <v>0</v>
      </c>
      <c r="R21" s="232"/>
      <c r="S21" s="232"/>
      <c r="T21" s="232"/>
      <c r="U21" s="232"/>
      <c r="V21" s="232"/>
      <c r="W21" s="232"/>
      <c r="X21" s="282">
        <f t="shared" si="1"/>
        <v>0</v>
      </c>
      <c r="Y21" s="233">
        <f t="shared" si="2"/>
        <v>0</v>
      </c>
      <c r="Z21" s="281">
        <f t="shared" si="3"/>
        <v>0</v>
      </c>
      <c r="AA21" s="234">
        <f t="shared" si="4"/>
        <v>0.55000000000000004</v>
      </c>
      <c r="AB21" s="235">
        <v>55</v>
      </c>
      <c r="AC21" s="236" t="str">
        <f t="shared" si="5"/>
        <v/>
      </c>
      <c r="AD21" s="236" t="str">
        <f t="shared" si="6"/>
        <v/>
      </c>
      <c r="AE21" s="236" t="str">
        <f t="shared" si="7"/>
        <v>x</v>
      </c>
      <c r="AF21" s="236" t="str">
        <f t="shared" si="8"/>
        <v/>
      </c>
      <c r="AG21" s="236" t="str">
        <f t="shared" si="9"/>
        <v/>
      </c>
      <c r="AH21" s="237"/>
      <c r="AI21" s="238"/>
      <c r="AJ21" s="354"/>
      <c r="AK21" s="354"/>
      <c r="AL21" s="355"/>
      <c r="AM21" s="342"/>
      <c r="AN21" s="239"/>
      <c r="AO21" s="239"/>
      <c r="AP21" s="239"/>
      <c r="AQ21" s="239"/>
      <c r="AR21" s="239"/>
      <c r="AS21" s="239"/>
      <c r="AT21" s="239"/>
      <c r="AU21" s="239"/>
      <c r="AV21" s="239"/>
      <c r="AW21" s="239"/>
      <c r="AX21" s="239"/>
      <c r="AY21" s="239"/>
      <c r="AZ21" s="239"/>
      <c r="BA21" s="239"/>
      <c r="BB21" s="239"/>
      <c r="BC21" s="239"/>
      <c r="BD21" s="239"/>
      <c r="BE21" s="239"/>
      <c r="BF21" s="239"/>
      <c r="BG21" s="239"/>
      <c r="BH21" s="239"/>
      <c r="BI21" s="240"/>
      <c r="CD21" s="242"/>
      <c r="CE21" s="243"/>
    </row>
    <row r="22" spans="1:83" s="241" customFormat="1" ht="139.15" customHeight="1" x14ac:dyDescent="0.25">
      <c r="A22" s="248"/>
      <c r="B22" s="294" t="s">
        <v>525</v>
      </c>
      <c r="C22" s="294" t="s">
        <v>516</v>
      </c>
      <c r="D22" s="231" t="s">
        <v>367</v>
      </c>
      <c r="E22" s="247" t="s">
        <v>368</v>
      </c>
      <c r="F22" s="247" t="s">
        <v>526</v>
      </c>
      <c r="G22" s="360" t="s">
        <v>527</v>
      </c>
      <c r="H22" s="253"/>
      <c r="I22" s="244"/>
      <c r="J22" s="231" t="s">
        <v>366</v>
      </c>
      <c r="K22" s="232" t="s">
        <v>50</v>
      </c>
      <c r="L22" s="232"/>
      <c r="M22" s="232"/>
      <c r="N22" s="232" t="s">
        <v>50</v>
      </c>
      <c r="O22" s="232"/>
      <c r="P22" s="232"/>
      <c r="Q22" s="282">
        <f t="shared" si="0"/>
        <v>10</v>
      </c>
      <c r="R22" s="232" t="s">
        <v>50</v>
      </c>
      <c r="S22" s="232"/>
      <c r="T22" s="232"/>
      <c r="U22" s="232"/>
      <c r="V22" s="232"/>
      <c r="W22" s="232" t="s">
        <v>50</v>
      </c>
      <c r="X22" s="282">
        <f t="shared" si="1"/>
        <v>10</v>
      </c>
      <c r="Y22" s="233">
        <f t="shared" si="2"/>
        <v>20</v>
      </c>
      <c r="Z22" s="281">
        <f t="shared" si="3"/>
        <v>20</v>
      </c>
      <c r="AA22" s="234">
        <f t="shared" si="4"/>
        <v>1</v>
      </c>
      <c r="AB22" s="235">
        <v>100</v>
      </c>
      <c r="AC22" s="236" t="str">
        <f t="shared" si="5"/>
        <v/>
      </c>
      <c r="AD22" s="236" t="str">
        <f t="shared" si="6"/>
        <v/>
      </c>
      <c r="AE22" s="236" t="str">
        <f t="shared" si="7"/>
        <v/>
      </c>
      <c r="AF22" s="236" t="str">
        <f t="shared" si="8"/>
        <v/>
      </c>
      <c r="AG22" s="236" t="str">
        <f t="shared" si="9"/>
        <v>x</v>
      </c>
      <c r="AH22" s="249"/>
      <c r="AI22" s="250"/>
      <c r="AJ22" s="292"/>
      <c r="AK22" s="292"/>
      <c r="AL22" s="246"/>
      <c r="AM22" s="293"/>
      <c r="AN22" s="239"/>
      <c r="AO22" s="239"/>
      <c r="AP22" s="239"/>
      <c r="AQ22" s="239"/>
      <c r="AR22" s="239"/>
      <c r="AS22" s="239"/>
      <c r="AT22" s="239"/>
      <c r="AU22" s="239"/>
      <c r="AV22" s="239"/>
      <c r="AW22" s="239"/>
      <c r="AX22" s="239"/>
      <c r="AY22" s="239"/>
      <c r="AZ22" s="239"/>
      <c r="BA22" s="239"/>
      <c r="BB22" s="239"/>
      <c r="BC22" s="239"/>
      <c r="BD22" s="239"/>
      <c r="BE22" s="239"/>
      <c r="BF22" s="239"/>
      <c r="BG22" s="239"/>
      <c r="BH22" s="239"/>
      <c r="BI22" s="240"/>
      <c r="CD22" s="251"/>
      <c r="CE22" s="252"/>
    </row>
    <row r="23" spans="1:83" s="241" customFormat="1" ht="33.6" hidden="1" customHeight="1" x14ac:dyDescent="0.25">
      <c r="A23" s="229"/>
      <c r="B23" s="360" t="s">
        <v>369</v>
      </c>
      <c r="C23" s="360" t="s">
        <v>370</v>
      </c>
      <c r="D23" s="254" t="s">
        <v>371</v>
      </c>
      <c r="E23" s="231" t="s">
        <v>372</v>
      </c>
      <c r="F23" s="231" t="s">
        <v>373</v>
      </c>
      <c r="G23" s="358">
        <v>0.1</v>
      </c>
      <c r="H23" s="244"/>
      <c r="I23" s="244"/>
      <c r="J23" s="231" t="s">
        <v>341</v>
      </c>
      <c r="K23" s="232"/>
      <c r="L23" s="232"/>
      <c r="M23" s="232"/>
      <c r="N23" s="232"/>
      <c r="O23" s="232"/>
      <c r="P23" s="232"/>
      <c r="Q23" s="282">
        <f t="shared" si="0"/>
        <v>0</v>
      </c>
      <c r="R23" s="232"/>
      <c r="S23" s="232"/>
      <c r="T23" s="232"/>
      <c r="U23" s="232"/>
      <c r="V23" s="232"/>
      <c r="W23" s="232"/>
      <c r="X23" s="282">
        <f t="shared" si="1"/>
        <v>0</v>
      </c>
      <c r="Y23" s="233">
        <f t="shared" si="2"/>
        <v>0</v>
      </c>
      <c r="Z23" s="281">
        <f t="shared" si="3"/>
        <v>0</v>
      </c>
      <c r="AA23" s="234">
        <f t="shared" si="4"/>
        <v>1</v>
      </c>
      <c r="AB23" s="235">
        <v>100</v>
      </c>
      <c r="AC23" s="236" t="str">
        <f t="shared" si="5"/>
        <v/>
      </c>
      <c r="AD23" s="236" t="str">
        <f t="shared" si="6"/>
        <v/>
      </c>
      <c r="AE23" s="236" t="str">
        <f t="shared" si="7"/>
        <v/>
      </c>
      <c r="AF23" s="236" t="str">
        <f t="shared" si="8"/>
        <v/>
      </c>
      <c r="AG23" s="236" t="str">
        <f t="shared" si="9"/>
        <v>x</v>
      </c>
      <c r="AH23" s="237"/>
      <c r="AI23" s="238"/>
      <c r="AJ23" s="354"/>
      <c r="AK23" s="354"/>
      <c r="AL23" s="355"/>
      <c r="AM23" s="342"/>
      <c r="AN23" s="239"/>
      <c r="AO23" s="239"/>
      <c r="AP23" s="239"/>
      <c r="AQ23" s="239"/>
      <c r="AR23" s="239"/>
      <c r="AS23" s="239"/>
      <c r="AT23" s="239"/>
      <c r="AU23" s="239"/>
      <c r="AV23" s="239"/>
      <c r="AW23" s="239"/>
      <c r="AX23" s="239"/>
      <c r="AY23" s="239"/>
      <c r="AZ23" s="239"/>
      <c r="BA23" s="239"/>
      <c r="BB23" s="239"/>
      <c r="BC23" s="239"/>
      <c r="BD23" s="239"/>
      <c r="BE23" s="239"/>
      <c r="BF23" s="239"/>
      <c r="BG23" s="239"/>
      <c r="BH23" s="239"/>
      <c r="BI23" s="240"/>
      <c r="CD23" s="242" t="s">
        <v>276</v>
      </c>
      <c r="CE23" s="243" t="s">
        <v>277</v>
      </c>
    </row>
    <row r="24" spans="1:83" s="241" customFormat="1" ht="37.9" hidden="1" customHeight="1" x14ac:dyDescent="0.25">
      <c r="A24" s="229"/>
      <c r="B24" s="358"/>
      <c r="C24" s="358"/>
      <c r="D24" s="254" t="s">
        <v>374</v>
      </c>
      <c r="E24" s="231" t="s">
        <v>375</v>
      </c>
      <c r="F24" s="231" t="s">
        <v>376</v>
      </c>
      <c r="G24" s="244" t="s">
        <v>377</v>
      </c>
      <c r="H24" s="244"/>
      <c r="I24" s="244"/>
      <c r="J24" s="231" t="s">
        <v>341</v>
      </c>
      <c r="K24" s="232"/>
      <c r="L24" s="232"/>
      <c r="M24" s="232"/>
      <c r="N24" s="232"/>
      <c r="O24" s="232"/>
      <c r="P24" s="232"/>
      <c r="Q24" s="282">
        <f t="shared" si="0"/>
        <v>0</v>
      </c>
      <c r="R24" s="232"/>
      <c r="S24" s="232"/>
      <c r="T24" s="232"/>
      <c r="U24" s="232"/>
      <c r="V24" s="232"/>
      <c r="W24" s="232"/>
      <c r="X24" s="282">
        <f t="shared" si="1"/>
        <v>0</v>
      </c>
      <c r="Y24" s="233">
        <f t="shared" si="2"/>
        <v>0</v>
      </c>
      <c r="Z24" s="281">
        <f t="shared" si="3"/>
        <v>0</v>
      </c>
      <c r="AA24" s="234">
        <f t="shared" si="4"/>
        <v>1</v>
      </c>
      <c r="AB24" s="235">
        <v>100</v>
      </c>
      <c r="AC24" s="236" t="str">
        <f t="shared" si="5"/>
        <v/>
      </c>
      <c r="AD24" s="236" t="str">
        <f t="shared" si="6"/>
        <v/>
      </c>
      <c r="AE24" s="236" t="str">
        <f t="shared" si="7"/>
        <v/>
      </c>
      <c r="AF24" s="236" t="str">
        <f t="shared" si="8"/>
        <v/>
      </c>
      <c r="AG24" s="236" t="str">
        <f t="shared" si="9"/>
        <v>x</v>
      </c>
      <c r="AH24" s="237"/>
      <c r="AI24" s="238"/>
      <c r="AJ24" s="354"/>
      <c r="AK24" s="354"/>
      <c r="AL24" s="355"/>
      <c r="AM24" s="342"/>
      <c r="AN24" s="239"/>
      <c r="AO24" s="239"/>
      <c r="AP24" s="239"/>
      <c r="AQ24" s="239"/>
      <c r="AR24" s="239"/>
      <c r="AS24" s="239"/>
      <c r="AT24" s="239"/>
      <c r="AU24" s="239"/>
      <c r="AV24" s="239"/>
      <c r="AW24" s="239"/>
      <c r="AX24" s="239"/>
      <c r="AY24" s="239"/>
      <c r="AZ24" s="239"/>
      <c r="BA24" s="239"/>
      <c r="BB24" s="239"/>
      <c r="BC24" s="239"/>
      <c r="BD24" s="239"/>
      <c r="BE24" s="239"/>
      <c r="BF24" s="239"/>
      <c r="BG24" s="239"/>
      <c r="BH24" s="239"/>
      <c r="BI24" s="240"/>
      <c r="CD24" s="242"/>
      <c r="CE24" s="243"/>
    </row>
    <row r="25" spans="1:83" s="241" customFormat="1" ht="82.5" customHeight="1" x14ac:dyDescent="0.25">
      <c r="A25" s="229"/>
      <c r="B25" s="356" t="s">
        <v>378</v>
      </c>
      <c r="C25" s="358" t="s">
        <v>379</v>
      </c>
      <c r="D25" s="231" t="s">
        <v>380</v>
      </c>
      <c r="E25" s="231" t="s">
        <v>381</v>
      </c>
      <c r="F25" s="360" t="s">
        <v>517</v>
      </c>
      <c r="G25" s="328" t="s">
        <v>528</v>
      </c>
      <c r="H25" s="244"/>
      <c r="I25" s="244"/>
      <c r="J25" s="231" t="s">
        <v>365</v>
      </c>
      <c r="K25" s="232" t="s">
        <v>50</v>
      </c>
      <c r="L25" s="232"/>
      <c r="M25" s="232"/>
      <c r="N25" s="232" t="s">
        <v>50</v>
      </c>
      <c r="O25" s="232"/>
      <c r="P25" s="232"/>
      <c r="Q25" s="282">
        <f t="shared" si="0"/>
        <v>10</v>
      </c>
      <c r="R25" s="232" t="s">
        <v>50</v>
      </c>
      <c r="S25" s="232"/>
      <c r="T25" s="232"/>
      <c r="U25" s="232"/>
      <c r="V25" s="232"/>
      <c r="W25" s="232" t="s">
        <v>50</v>
      </c>
      <c r="X25" s="282">
        <f t="shared" si="1"/>
        <v>10</v>
      </c>
      <c r="Y25" s="233">
        <f t="shared" si="2"/>
        <v>20</v>
      </c>
      <c r="Z25" s="281">
        <f t="shared" si="3"/>
        <v>20</v>
      </c>
      <c r="AA25" s="234">
        <f t="shared" si="4"/>
        <v>1</v>
      </c>
      <c r="AB25" s="235">
        <v>100</v>
      </c>
      <c r="AC25" s="236" t="str">
        <f t="shared" si="5"/>
        <v/>
      </c>
      <c r="AD25" s="236" t="str">
        <f t="shared" si="6"/>
        <v/>
      </c>
      <c r="AE25" s="236" t="str">
        <f t="shared" si="7"/>
        <v/>
      </c>
      <c r="AF25" s="236" t="str">
        <f t="shared" si="8"/>
        <v/>
      </c>
      <c r="AG25" s="236" t="str">
        <f t="shared" si="9"/>
        <v>x</v>
      </c>
      <c r="AH25" s="237"/>
      <c r="AI25" s="238"/>
      <c r="AJ25" s="354">
        <f>SUM(Q25:Q26)</f>
        <v>20</v>
      </c>
      <c r="AK25" s="354">
        <f>SUM(X25:X26)</f>
        <v>20</v>
      </c>
      <c r="AL25" s="355">
        <f>SUM(AJ25:AK26)</f>
        <v>40</v>
      </c>
      <c r="AM25" s="342">
        <f>AL25/AL40</f>
        <v>0.33333333333333331</v>
      </c>
      <c r="AN25" s="239"/>
      <c r="AO25" s="239"/>
      <c r="AP25" s="239"/>
      <c r="AQ25" s="239"/>
      <c r="AR25" s="239"/>
      <c r="AS25" s="239"/>
      <c r="AT25" s="239"/>
      <c r="AU25" s="239"/>
      <c r="AV25" s="239"/>
      <c r="AW25" s="239"/>
      <c r="AX25" s="239"/>
      <c r="AY25" s="239"/>
      <c r="AZ25" s="239"/>
      <c r="BA25" s="239"/>
      <c r="BB25" s="239"/>
      <c r="BC25" s="239"/>
      <c r="BD25" s="239"/>
      <c r="BE25" s="239"/>
      <c r="BF25" s="239"/>
      <c r="BG25" s="239"/>
      <c r="BH25" s="239"/>
      <c r="BI25" s="240"/>
      <c r="CD25" s="242" t="s">
        <v>280</v>
      </c>
      <c r="CE25" s="243" t="s">
        <v>281</v>
      </c>
    </row>
    <row r="26" spans="1:83" s="241" customFormat="1" ht="99" customHeight="1" x14ac:dyDescent="0.25">
      <c r="A26" s="229"/>
      <c r="B26" s="357"/>
      <c r="C26" s="359"/>
      <c r="D26" s="231" t="s">
        <v>382</v>
      </c>
      <c r="E26" s="231" t="s">
        <v>383</v>
      </c>
      <c r="F26" s="358"/>
      <c r="G26" s="328" t="s">
        <v>529</v>
      </c>
      <c r="H26" s="244"/>
      <c r="I26" s="244"/>
      <c r="J26" s="231" t="s">
        <v>365</v>
      </c>
      <c r="K26" s="232" t="s">
        <v>50</v>
      </c>
      <c r="L26" s="232"/>
      <c r="M26" s="232"/>
      <c r="N26" s="232" t="s">
        <v>50</v>
      </c>
      <c r="O26" s="232"/>
      <c r="P26" s="232"/>
      <c r="Q26" s="282">
        <f t="shared" si="0"/>
        <v>10</v>
      </c>
      <c r="R26" s="232" t="s">
        <v>50</v>
      </c>
      <c r="S26" s="232"/>
      <c r="T26" s="232"/>
      <c r="U26" s="232"/>
      <c r="V26" s="232"/>
      <c r="W26" s="232" t="s">
        <v>50</v>
      </c>
      <c r="X26" s="282">
        <f t="shared" si="1"/>
        <v>10</v>
      </c>
      <c r="Y26" s="233">
        <f t="shared" si="2"/>
        <v>20</v>
      </c>
      <c r="Z26" s="281">
        <f t="shared" si="3"/>
        <v>20</v>
      </c>
      <c r="AA26" s="234">
        <f t="shared" si="4"/>
        <v>1</v>
      </c>
      <c r="AB26" s="235">
        <v>100</v>
      </c>
      <c r="AC26" s="236" t="str">
        <f t="shared" si="5"/>
        <v/>
      </c>
      <c r="AD26" s="236" t="str">
        <f t="shared" si="6"/>
        <v/>
      </c>
      <c r="AE26" s="236" t="str">
        <f t="shared" si="7"/>
        <v/>
      </c>
      <c r="AF26" s="236" t="str">
        <f t="shared" si="8"/>
        <v/>
      </c>
      <c r="AG26" s="236" t="str">
        <f t="shared" si="9"/>
        <v>x</v>
      </c>
      <c r="AH26" s="237"/>
      <c r="AI26" s="238"/>
      <c r="AJ26" s="354"/>
      <c r="AK26" s="354"/>
      <c r="AL26" s="355"/>
      <c r="AM26" s="342"/>
      <c r="AN26" s="239"/>
      <c r="AO26" s="239"/>
      <c r="AP26" s="239"/>
      <c r="AQ26" s="239"/>
      <c r="AR26" s="239"/>
      <c r="AS26" s="239"/>
      <c r="AT26" s="239"/>
      <c r="AU26" s="239"/>
      <c r="AV26" s="239"/>
      <c r="AW26" s="239"/>
      <c r="AX26" s="239"/>
      <c r="AY26" s="239"/>
      <c r="AZ26" s="239"/>
      <c r="BA26" s="239"/>
      <c r="BB26" s="239"/>
      <c r="BC26" s="239"/>
      <c r="BD26" s="239"/>
      <c r="BE26" s="239"/>
      <c r="BF26" s="239"/>
      <c r="BG26" s="239"/>
      <c r="BH26" s="239"/>
      <c r="BI26" s="240"/>
      <c r="CD26" s="242" t="s">
        <v>282</v>
      </c>
      <c r="CE26" s="243" t="s">
        <v>283</v>
      </c>
    </row>
    <row r="27" spans="1:83" s="241" customFormat="1" ht="87.6" customHeight="1" x14ac:dyDescent="0.25">
      <c r="A27" s="229"/>
      <c r="B27" s="351" t="s">
        <v>518</v>
      </c>
      <c r="C27" s="346" t="s">
        <v>519</v>
      </c>
      <c r="D27" s="231" t="s">
        <v>384</v>
      </c>
      <c r="E27" s="231" t="s">
        <v>385</v>
      </c>
      <c r="F27" s="231" t="s">
        <v>530</v>
      </c>
      <c r="G27" s="328">
        <v>0.91</v>
      </c>
      <c r="H27" s="244"/>
      <c r="I27" s="244"/>
      <c r="J27" s="231" t="s">
        <v>365</v>
      </c>
      <c r="K27" s="232" t="s">
        <v>50</v>
      </c>
      <c r="L27" s="232"/>
      <c r="M27" s="232"/>
      <c r="N27" s="232" t="s">
        <v>50</v>
      </c>
      <c r="O27" s="232"/>
      <c r="P27" s="232"/>
      <c r="Q27" s="282">
        <f t="shared" si="0"/>
        <v>10</v>
      </c>
      <c r="R27" s="232" t="s">
        <v>50</v>
      </c>
      <c r="S27" s="232"/>
      <c r="T27" s="232"/>
      <c r="U27" s="232"/>
      <c r="V27" s="232"/>
      <c r="W27" s="232" t="s">
        <v>50</v>
      </c>
      <c r="X27" s="282">
        <f t="shared" si="1"/>
        <v>10</v>
      </c>
      <c r="Y27" s="233">
        <f t="shared" si="2"/>
        <v>20</v>
      </c>
      <c r="Z27" s="281">
        <f t="shared" si="3"/>
        <v>20</v>
      </c>
      <c r="AA27" s="234">
        <f t="shared" si="4"/>
        <v>1</v>
      </c>
      <c r="AB27" s="235">
        <v>100</v>
      </c>
      <c r="AC27" s="236" t="str">
        <f t="shared" si="5"/>
        <v/>
      </c>
      <c r="AD27" s="236" t="str">
        <f t="shared" si="6"/>
        <v/>
      </c>
      <c r="AE27" s="236" t="str">
        <f t="shared" si="7"/>
        <v/>
      </c>
      <c r="AF27" s="236" t="str">
        <f t="shared" si="8"/>
        <v/>
      </c>
      <c r="AG27" s="236" t="str">
        <f t="shared" si="9"/>
        <v>x</v>
      </c>
      <c r="AH27" s="237"/>
      <c r="AI27" s="238"/>
      <c r="AJ27" s="354">
        <f>SUM(Q27:Q29)</f>
        <v>20</v>
      </c>
      <c r="AK27" s="354">
        <f>SUM(X27:X29)</f>
        <v>20</v>
      </c>
      <c r="AL27" s="355">
        <f>SUM(AJ27:AK29)</f>
        <v>40</v>
      </c>
      <c r="AM27" s="342">
        <f>AL27/AL40</f>
        <v>0.33333333333333331</v>
      </c>
      <c r="AN27" s="239"/>
      <c r="AO27" s="239"/>
      <c r="AP27" s="239"/>
      <c r="AQ27" s="239"/>
      <c r="AR27" s="239"/>
      <c r="AS27" s="239"/>
      <c r="AT27" s="239"/>
      <c r="AU27" s="239"/>
      <c r="AV27" s="239"/>
      <c r="AW27" s="239"/>
      <c r="AX27" s="239"/>
      <c r="AY27" s="239"/>
      <c r="AZ27" s="239"/>
      <c r="BA27" s="239"/>
      <c r="BB27" s="239"/>
      <c r="BC27" s="239"/>
      <c r="BD27" s="239"/>
      <c r="BE27" s="239"/>
      <c r="BF27" s="239"/>
      <c r="BG27" s="239"/>
      <c r="BH27" s="239"/>
      <c r="BI27" s="240"/>
      <c r="CD27" s="242" t="s">
        <v>284</v>
      </c>
      <c r="CE27" s="243" t="s">
        <v>285</v>
      </c>
    </row>
    <row r="28" spans="1:83" s="241" customFormat="1" ht="98.45" customHeight="1" x14ac:dyDescent="0.25">
      <c r="A28" s="229"/>
      <c r="B28" s="352"/>
      <c r="C28" s="347"/>
      <c r="D28" s="231" t="s">
        <v>386</v>
      </c>
      <c r="E28" s="231" t="s">
        <v>387</v>
      </c>
      <c r="F28" s="231" t="s">
        <v>531</v>
      </c>
      <c r="G28" s="328">
        <v>0.3</v>
      </c>
      <c r="H28" s="244"/>
      <c r="I28" s="244"/>
      <c r="J28" s="231" t="s">
        <v>365</v>
      </c>
      <c r="K28" s="232" t="s">
        <v>50</v>
      </c>
      <c r="L28" s="232"/>
      <c r="M28" s="232"/>
      <c r="N28" s="232" t="s">
        <v>50</v>
      </c>
      <c r="O28" s="232"/>
      <c r="P28" s="232"/>
      <c r="Q28" s="282">
        <f t="shared" si="0"/>
        <v>10</v>
      </c>
      <c r="R28" s="232" t="s">
        <v>50</v>
      </c>
      <c r="S28" s="232"/>
      <c r="T28" s="232"/>
      <c r="U28" s="232"/>
      <c r="V28" s="232"/>
      <c r="W28" s="232" t="s">
        <v>50</v>
      </c>
      <c r="X28" s="282">
        <f t="shared" si="1"/>
        <v>10</v>
      </c>
      <c r="Y28" s="233">
        <f t="shared" si="2"/>
        <v>20</v>
      </c>
      <c r="Z28" s="281">
        <f t="shared" si="3"/>
        <v>20</v>
      </c>
      <c r="AA28" s="234">
        <f t="shared" si="4"/>
        <v>1</v>
      </c>
      <c r="AB28" s="235">
        <v>100</v>
      </c>
      <c r="AC28" s="236" t="str">
        <f t="shared" si="5"/>
        <v/>
      </c>
      <c r="AD28" s="236" t="str">
        <f t="shared" si="6"/>
        <v/>
      </c>
      <c r="AE28" s="236" t="str">
        <f t="shared" si="7"/>
        <v/>
      </c>
      <c r="AF28" s="236" t="str">
        <f t="shared" si="8"/>
        <v/>
      </c>
      <c r="AG28" s="236" t="str">
        <f t="shared" si="9"/>
        <v>x</v>
      </c>
      <c r="AH28" s="237"/>
      <c r="AI28" s="238"/>
      <c r="AJ28" s="354"/>
      <c r="AK28" s="354"/>
      <c r="AL28" s="355"/>
      <c r="AM28" s="342"/>
      <c r="AN28" s="239"/>
      <c r="AO28" s="239"/>
      <c r="AP28" s="239"/>
      <c r="AQ28" s="239"/>
      <c r="AR28" s="239"/>
      <c r="AS28" s="239"/>
      <c r="AT28" s="239"/>
      <c r="AU28" s="239"/>
      <c r="AV28" s="239"/>
      <c r="AW28" s="239"/>
      <c r="AX28" s="239"/>
      <c r="AY28" s="239"/>
      <c r="AZ28" s="239"/>
      <c r="BA28" s="239"/>
      <c r="BB28" s="239"/>
      <c r="BC28" s="239"/>
      <c r="BD28" s="239"/>
      <c r="BE28" s="239"/>
      <c r="BF28" s="239"/>
      <c r="BG28" s="239"/>
      <c r="BH28" s="239"/>
      <c r="BI28" s="240"/>
      <c r="CD28" s="242"/>
      <c r="CE28" s="243"/>
    </row>
    <row r="29" spans="1:83" s="241" customFormat="1" ht="128.25" hidden="1" customHeight="1" x14ac:dyDescent="0.25">
      <c r="A29" s="229"/>
      <c r="B29" s="353"/>
      <c r="C29" s="348"/>
      <c r="D29" s="231" t="s">
        <v>388</v>
      </c>
      <c r="E29" s="231" t="s">
        <v>389</v>
      </c>
      <c r="F29" s="231"/>
      <c r="G29" s="244"/>
      <c r="H29" s="244"/>
      <c r="I29" s="244"/>
      <c r="J29" s="231" t="s">
        <v>390</v>
      </c>
      <c r="K29" s="232"/>
      <c r="L29" s="232"/>
      <c r="M29" s="232"/>
      <c r="N29" s="232"/>
      <c r="O29" s="232"/>
      <c r="P29" s="232"/>
      <c r="Q29" s="232">
        <f t="shared" si="0"/>
        <v>0</v>
      </c>
      <c r="R29" s="232"/>
      <c r="S29" s="232"/>
      <c r="T29" s="232"/>
      <c r="U29" s="232"/>
      <c r="V29" s="232"/>
      <c r="W29" s="232"/>
      <c r="X29" s="232">
        <f t="shared" si="1"/>
        <v>0</v>
      </c>
      <c r="Y29" s="233">
        <f t="shared" si="2"/>
        <v>0</v>
      </c>
      <c r="Z29" s="281">
        <f t="shared" si="3"/>
        <v>0</v>
      </c>
      <c r="AA29" s="234">
        <f t="shared" si="4"/>
        <v>1</v>
      </c>
      <c r="AB29" s="235">
        <v>100</v>
      </c>
      <c r="AC29" s="236" t="str">
        <f t="shared" si="5"/>
        <v/>
      </c>
      <c r="AD29" s="236" t="str">
        <f t="shared" si="6"/>
        <v/>
      </c>
      <c r="AE29" s="236" t="str">
        <f t="shared" si="7"/>
        <v/>
      </c>
      <c r="AF29" s="236" t="str">
        <f t="shared" si="8"/>
        <v/>
      </c>
      <c r="AG29" s="236" t="str">
        <f t="shared" si="9"/>
        <v>x</v>
      </c>
      <c r="AH29" s="237"/>
      <c r="AI29" s="238"/>
      <c r="AJ29" s="354"/>
      <c r="AK29" s="354"/>
      <c r="AL29" s="355"/>
      <c r="AM29" s="342"/>
      <c r="AN29" s="239"/>
      <c r="AO29" s="239"/>
      <c r="AP29" s="239"/>
      <c r="AQ29" s="239"/>
      <c r="AR29" s="239"/>
      <c r="AS29" s="239"/>
      <c r="AT29" s="239"/>
      <c r="AU29" s="239"/>
      <c r="AV29" s="239"/>
      <c r="AW29" s="239"/>
      <c r="AX29" s="239"/>
      <c r="AY29" s="239"/>
      <c r="AZ29" s="239"/>
      <c r="BA29" s="239"/>
      <c r="BB29" s="239"/>
      <c r="BC29" s="239"/>
      <c r="BD29" s="239"/>
      <c r="BE29" s="239"/>
      <c r="BF29" s="239"/>
      <c r="BG29" s="239"/>
      <c r="BH29" s="239"/>
      <c r="BI29" s="240"/>
      <c r="CD29" s="242"/>
      <c r="CE29" s="243"/>
    </row>
    <row r="30" spans="1:83" s="241" customFormat="1" ht="114" hidden="1" customHeight="1" x14ac:dyDescent="0.25">
      <c r="A30" s="229"/>
      <c r="B30" s="343" t="s">
        <v>391</v>
      </c>
      <c r="C30" s="346" t="s">
        <v>392</v>
      </c>
      <c r="D30" s="231"/>
      <c r="E30" s="231"/>
      <c r="F30" s="231"/>
      <c r="G30" s="244"/>
      <c r="H30" s="244"/>
      <c r="I30" s="244"/>
      <c r="J30" s="244" t="s">
        <v>341</v>
      </c>
      <c r="K30" s="232"/>
      <c r="L30" s="232"/>
      <c r="M30" s="232"/>
      <c r="N30" s="232"/>
      <c r="O30" s="232"/>
      <c r="P30" s="232"/>
      <c r="Q30" s="232">
        <f t="shared" si="0"/>
        <v>0</v>
      </c>
      <c r="R30" s="232"/>
      <c r="S30" s="232"/>
      <c r="T30" s="232"/>
      <c r="U30" s="232"/>
      <c r="V30" s="232"/>
      <c r="W30" s="232"/>
      <c r="X30" s="232">
        <f t="shared" si="1"/>
        <v>0</v>
      </c>
      <c r="Y30" s="233">
        <f t="shared" si="2"/>
        <v>0</v>
      </c>
      <c r="Z30" s="281">
        <f t="shared" si="3"/>
        <v>0</v>
      </c>
      <c r="AA30" s="234">
        <f t="shared" si="4"/>
        <v>1</v>
      </c>
      <c r="AB30" s="235">
        <v>100</v>
      </c>
      <c r="AC30" s="236" t="str">
        <f t="shared" si="5"/>
        <v/>
      </c>
      <c r="AD30" s="236" t="str">
        <f t="shared" si="6"/>
        <v/>
      </c>
      <c r="AE30" s="236" t="str">
        <f t="shared" si="7"/>
        <v/>
      </c>
      <c r="AF30" s="236" t="str">
        <f t="shared" si="8"/>
        <v/>
      </c>
      <c r="AG30" s="236" t="str">
        <f t="shared" si="9"/>
        <v>x</v>
      </c>
      <c r="AH30" s="237"/>
      <c r="AI30" s="238"/>
      <c r="AJ30" s="349">
        <f>SUM(Q30:Q35)</f>
        <v>0</v>
      </c>
      <c r="AK30" s="349">
        <f>SUM(X30:X35)</f>
        <v>0</v>
      </c>
      <c r="AL30" s="349">
        <f>SUM(AJ30:AK35)</f>
        <v>0</v>
      </c>
      <c r="AM30" s="350">
        <f>AL30/AL40</f>
        <v>0</v>
      </c>
      <c r="AN30" s="239"/>
      <c r="AO30" s="239"/>
      <c r="AP30" s="239"/>
      <c r="AQ30" s="239"/>
      <c r="AR30" s="239"/>
      <c r="AS30" s="239"/>
      <c r="AT30" s="239"/>
      <c r="AU30" s="239"/>
      <c r="AV30" s="239"/>
      <c r="AW30" s="239"/>
      <c r="AX30" s="239"/>
      <c r="AY30" s="239"/>
      <c r="AZ30" s="239"/>
      <c r="BA30" s="239"/>
      <c r="BB30" s="239"/>
      <c r="BC30" s="239"/>
      <c r="BD30" s="239"/>
      <c r="BE30" s="239"/>
      <c r="BF30" s="239"/>
      <c r="BG30" s="239"/>
      <c r="BH30" s="239"/>
      <c r="BI30" s="240"/>
      <c r="CD30" s="242" t="s">
        <v>286</v>
      </c>
      <c r="CE30" s="243" t="s">
        <v>287</v>
      </c>
    </row>
    <row r="31" spans="1:83" s="241" customFormat="1" ht="113.25" hidden="1" customHeight="1" x14ac:dyDescent="0.25">
      <c r="A31" s="229"/>
      <c r="B31" s="344"/>
      <c r="C31" s="347"/>
      <c r="D31" s="231"/>
      <c r="E31" s="231"/>
      <c r="F31" s="231"/>
      <c r="G31" s="244"/>
      <c r="H31" s="244"/>
      <c r="I31" s="244"/>
      <c r="J31" s="244" t="s">
        <v>341</v>
      </c>
      <c r="K31" s="232"/>
      <c r="L31" s="232"/>
      <c r="M31" s="232"/>
      <c r="N31" s="232"/>
      <c r="O31" s="232"/>
      <c r="P31" s="232"/>
      <c r="Q31" s="232">
        <f t="shared" si="0"/>
        <v>0</v>
      </c>
      <c r="R31" s="232"/>
      <c r="S31" s="232"/>
      <c r="T31" s="232"/>
      <c r="U31" s="232"/>
      <c r="V31" s="232"/>
      <c r="W31" s="232"/>
      <c r="X31" s="232">
        <f t="shared" si="1"/>
        <v>0</v>
      </c>
      <c r="Y31" s="233">
        <f t="shared" si="2"/>
        <v>0</v>
      </c>
      <c r="Z31" s="281">
        <f t="shared" si="3"/>
        <v>0</v>
      </c>
      <c r="AA31" s="234">
        <f t="shared" si="4"/>
        <v>1</v>
      </c>
      <c r="AB31" s="235">
        <v>100</v>
      </c>
      <c r="AC31" s="236" t="str">
        <f t="shared" si="5"/>
        <v/>
      </c>
      <c r="AD31" s="236" t="str">
        <f t="shared" si="6"/>
        <v/>
      </c>
      <c r="AE31" s="236" t="str">
        <f t="shared" si="7"/>
        <v/>
      </c>
      <c r="AF31" s="236" t="str">
        <f t="shared" si="8"/>
        <v/>
      </c>
      <c r="AG31" s="236" t="str">
        <f t="shared" si="9"/>
        <v>x</v>
      </c>
      <c r="AH31" s="237"/>
      <c r="AI31" s="238"/>
      <c r="AJ31" s="349"/>
      <c r="AK31" s="349"/>
      <c r="AL31" s="349"/>
      <c r="AM31" s="350"/>
      <c r="AN31" s="239"/>
      <c r="AO31" s="239"/>
      <c r="AP31" s="239"/>
      <c r="AQ31" s="239"/>
      <c r="AR31" s="239"/>
      <c r="AS31" s="239"/>
      <c r="AT31" s="239"/>
      <c r="AU31" s="239"/>
      <c r="AV31" s="239"/>
      <c r="AW31" s="239"/>
      <c r="AX31" s="239"/>
      <c r="AY31" s="239"/>
      <c r="AZ31" s="239"/>
      <c r="BA31" s="239"/>
      <c r="BB31" s="239"/>
      <c r="BC31" s="239"/>
      <c r="BD31" s="239"/>
      <c r="BE31" s="239"/>
      <c r="BF31" s="239"/>
      <c r="BG31" s="239"/>
      <c r="BH31" s="239"/>
      <c r="BI31" s="240"/>
      <c r="CD31" s="255"/>
      <c r="CE31" s="256"/>
    </row>
    <row r="32" spans="1:83" s="241" customFormat="1" ht="66.75" hidden="1" customHeight="1" x14ac:dyDescent="0.25">
      <c r="A32" s="229"/>
      <c r="B32" s="344"/>
      <c r="C32" s="347"/>
      <c r="D32" s="231"/>
      <c r="E32" s="231"/>
      <c r="F32" s="231"/>
      <c r="G32" s="244"/>
      <c r="H32" s="244"/>
      <c r="I32" s="244"/>
      <c r="J32" s="244" t="s">
        <v>341</v>
      </c>
      <c r="K32" s="232"/>
      <c r="L32" s="232"/>
      <c r="M32" s="232"/>
      <c r="N32" s="232"/>
      <c r="O32" s="232"/>
      <c r="P32" s="232"/>
      <c r="Q32" s="232">
        <f t="shared" si="0"/>
        <v>0</v>
      </c>
      <c r="R32" s="232"/>
      <c r="S32" s="232"/>
      <c r="T32" s="232"/>
      <c r="U32" s="232"/>
      <c r="V32" s="232"/>
      <c r="W32" s="232"/>
      <c r="X32" s="232">
        <f t="shared" si="1"/>
        <v>0</v>
      </c>
      <c r="Y32" s="233">
        <f t="shared" si="2"/>
        <v>0</v>
      </c>
      <c r="Z32" s="281">
        <f t="shared" si="3"/>
        <v>0</v>
      </c>
      <c r="AA32" s="234">
        <f t="shared" si="4"/>
        <v>1</v>
      </c>
      <c r="AB32" s="235">
        <v>100</v>
      </c>
      <c r="AC32" s="236" t="str">
        <f t="shared" si="5"/>
        <v/>
      </c>
      <c r="AD32" s="236" t="str">
        <f t="shared" si="6"/>
        <v/>
      </c>
      <c r="AE32" s="236" t="str">
        <f t="shared" si="7"/>
        <v/>
      </c>
      <c r="AF32" s="236" t="str">
        <f t="shared" si="8"/>
        <v/>
      </c>
      <c r="AG32" s="236" t="str">
        <f t="shared" si="9"/>
        <v>x</v>
      </c>
      <c r="AH32" s="237"/>
      <c r="AI32" s="238"/>
      <c r="AJ32" s="349"/>
      <c r="AK32" s="349"/>
      <c r="AL32" s="349"/>
      <c r="AM32" s="350"/>
      <c r="AN32" s="239"/>
      <c r="AO32" s="239"/>
      <c r="AP32" s="239"/>
      <c r="AQ32" s="239"/>
      <c r="AR32" s="239"/>
      <c r="AS32" s="239"/>
      <c r="AT32" s="239"/>
      <c r="AU32" s="239"/>
      <c r="AV32" s="239"/>
      <c r="AW32" s="239"/>
      <c r="AX32" s="239"/>
      <c r="AY32" s="239"/>
      <c r="AZ32" s="239"/>
      <c r="BA32" s="239"/>
      <c r="BB32" s="239"/>
      <c r="BC32" s="239"/>
      <c r="BD32" s="239"/>
      <c r="BE32" s="239"/>
      <c r="BF32" s="239"/>
      <c r="BG32" s="239"/>
      <c r="BH32" s="239"/>
      <c r="BI32" s="240"/>
      <c r="CD32" s="255"/>
      <c r="CE32" s="256"/>
    </row>
    <row r="33" spans="1:83" s="241" customFormat="1" ht="66.75" hidden="1" customHeight="1" x14ac:dyDescent="0.25">
      <c r="A33" s="229"/>
      <c r="B33" s="344"/>
      <c r="C33" s="347"/>
      <c r="D33" s="231" t="s">
        <v>393</v>
      </c>
      <c r="E33" s="231" t="s">
        <v>394</v>
      </c>
      <c r="F33" s="231" t="s">
        <v>395</v>
      </c>
      <c r="G33" s="244" t="s">
        <v>46</v>
      </c>
      <c r="H33" s="244"/>
      <c r="I33" s="244"/>
      <c r="J33" s="244" t="s">
        <v>341</v>
      </c>
      <c r="K33" s="232"/>
      <c r="L33" s="232"/>
      <c r="M33" s="232"/>
      <c r="N33" s="232"/>
      <c r="O33" s="232"/>
      <c r="P33" s="232"/>
      <c r="Q33" s="232">
        <f t="shared" si="0"/>
        <v>0</v>
      </c>
      <c r="R33" s="232"/>
      <c r="S33" s="232"/>
      <c r="T33" s="232"/>
      <c r="U33" s="232"/>
      <c r="V33" s="232"/>
      <c r="W33" s="232"/>
      <c r="X33" s="232">
        <f t="shared" si="1"/>
        <v>0</v>
      </c>
      <c r="Y33" s="233">
        <f t="shared" si="2"/>
        <v>0</v>
      </c>
      <c r="Z33" s="281">
        <f t="shared" si="3"/>
        <v>0</v>
      </c>
      <c r="AA33" s="234">
        <f t="shared" si="4"/>
        <v>1</v>
      </c>
      <c r="AB33" s="235">
        <v>100</v>
      </c>
      <c r="AC33" s="236" t="str">
        <f t="shared" si="5"/>
        <v/>
      </c>
      <c r="AD33" s="236" t="str">
        <f t="shared" si="6"/>
        <v/>
      </c>
      <c r="AE33" s="236" t="str">
        <f t="shared" si="7"/>
        <v/>
      </c>
      <c r="AF33" s="236" t="str">
        <f t="shared" si="8"/>
        <v/>
      </c>
      <c r="AG33" s="236" t="str">
        <f t="shared" si="9"/>
        <v>x</v>
      </c>
      <c r="AH33" s="237"/>
      <c r="AI33" s="238"/>
      <c r="AJ33" s="349"/>
      <c r="AK33" s="349"/>
      <c r="AL33" s="349"/>
      <c r="AM33" s="350"/>
      <c r="AN33" s="239"/>
      <c r="AO33" s="239"/>
      <c r="AP33" s="239"/>
      <c r="AQ33" s="239"/>
      <c r="AR33" s="239"/>
      <c r="AS33" s="239"/>
      <c r="AT33" s="239"/>
      <c r="AU33" s="239"/>
      <c r="AV33" s="239"/>
      <c r="AW33" s="239"/>
      <c r="AX33" s="239"/>
      <c r="AY33" s="239"/>
      <c r="AZ33" s="239"/>
      <c r="BA33" s="239"/>
      <c r="BB33" s="239"/>
      <c r="BC33" s="239"/>
      <c r="BD33" s="239"/>
      <c r="BE33" s="239"/>
      <c r="BF33" s="239"/>
      <c r="BG33" s="239"/>
      <c r="BH33" s="239"/>
      <c r="BI33" s="240"/>
      <c r="CD33" s="255"/>
      <c r="CE33" s="256"/>
    </row>
    <row r="34" spans="1:83" s="241" customFormat="1" ht="66.75" hidden="1" customHeight="1" x14ac:dyDescent="0.25">
      <c r="A34" s="229"/>
      <c r="B34" s="344"/>
      <c r="C34" s="347"/>
      <c r="D34" s="231"/>
      <c r="E34" s="231"/>
      <c r="F34" s="231"/>
      <c r="G34" s="244"/>
      <c r="H34" s="244"/>
      <c r="I34" s="244"/>
      <c r="J34" s="244" t="s">
        <v>341</v>
      </c>
      <c r="K34" s="232"/>
      <c r="L34" s="232"/>
      <c r="M34" s="232"/>
      <c r="N34" s="232"/>
      <c r="O34" s="232"/>
      <c r="P34" s="232"/>
      <c r="Q34" s="232">
        <f t="shared" si="0"/>
        <v>0</v>
      </c>
      <c r="R34" s="232"/>
      <c r="S34" s="232"/>
      <c r="T34" s="232"/>
      <c r="U34" s="232"/>
      <c r="V34" s="232"/>
      <c r="W34" s="232"/>
      <c r="X34" s="232">
        <f t="shared" si="1"/>
        <v>0</v>
      </c>
      <c r="Y34" s="233">
        <f t="shared" si="2"/>
        <v>0</v>
      </c>
      <c r="Z34" s="281">
        <f t="shared" si="3"/>
        <v>0</v>
      </c>
      <c r="AA34" s="234">
        <f t="shared" si="4"/>
        <v>1</v>
      </c>
      <c r="AB34" s="235">
        <v>100</v>
      </c>
      <c r="AC34" s="236" t="str">
        <f t="shared" si="5"/>
        <v/>
      </c>
      <c r="AD34" s="236" t="str">
        <f t="shared" si="6"/>
        <v/>
      </c>
      <c r="AE34" s="236" t="str">
        <f t="shared" si="7"/>
        <v/>
      </c>
      <c r="AF34" s="236" t="str">
        <f t="shared" si="8"/>
        <v/>
      </c>
      <c r="AG34" s="236" t="str">
        <f t="shared" si="9"/>
        <v>x</v>
      </c>
      <c r="AH34" s="237"/>
      <c r="AI34" s="238"/>
      <c r="AJ34" s="349"/>
      <c r="AK34" s="349"/>
      <c r="AL34" s="349"/>
      <c r="AM34" s="350"/>
      <c r="AN34" s="239"/>
      <c r="AO34" s="239"/>
      <c r="AP34" s="239"/>
      <c r="AQ34" s="239"/>
      <c r="AR34" s="239"/>
      <c r="AS34" s="239"/>
      <c r="AT34" s="239"/>
      <c r="AU34" s="239"/>
      <c r="AV34" s="239"/>
      <c r="AW34" s="239"/>
      <c r="AX34" s="239"/>
      <c r="AY34" s="239"/>
      <c r="AZ34" s="239"/>
      <c r="BA34" s="239"/>
      <c r="BB34" s="239"/>
      <c r="BC34" s="239"/>
      <c r="BD34" s="239"/>
      <c r="BE34" s="239"/>
      <c r="BF34" s="239"/>
      <c r="BG34" s="239"/>
      <c r="BH34" s="239"/>
      <c r="BI34" s="240"/>
      <c r="CD34" s="255"/>
      <c r="CE34" s="256"/>
    </row>
    <row r="35" spans="1:83" s="241" customFormat="1" ht="66.75" hidden="1" customHeight="1" x14ac:dyDescent="0.25">
      <c r="A35" s="229"/>
      <c r="B35" s="345"/>
      <c r="C35" s="348"/>
      <c r="D35" s="231" t="s">
        <v>396</v>
      </c>
      <c r="E35" s="231" t="s">
        <v>397</v>
      </c>
      <c r="F35" s="231" t="s">
        <v>398</v>
      </c>
      <c r="G35" s="244">
        <v>0.7</v>
      </c>
      <c r="H35" s="244"/>
      <c r="I35" s="244"/>
      <c r="J35" s="244" t="s">
        <v>341</v>
      </c>
      <c r="K35" s="232"/>
      <c r="L35" s="232"/>
      <c r="M35" s="232"/>
      <c r="N35" s="232"/>
      <c r="O35" s="232"/>
      <c r="P35" s="232"/>
      <c r="Q35" s="232">
        <f t="shared" si="0"/>
        <v>0</v>
      </c>
      <c r="R35" s="232"/>
      <c r="S35" s="232"/>
      <c r="T35" s="232"/>
      <c r="U35" s="232"/>
      <c r="V35" s="232"/>
      <c r="W35" s="232"/>
      <c r="X35" s="232">
        <f t="shared" si="1"/>
        <v>0</v>
      </c>
      <c r="Y35" s="233">
        <f t="shared" si="2"/>
        <v>0</v>
      </c>
      <c r="Z35" s="281">
        <f t="shared" si="3"/>
        <v>0</v>
      </c>
      <c r="AA35" s="234">
        <f t="shared" si="4"/>
        <v>1</v>
      </c>
      <c r="AB35" s="235">
        <v>100</v>
      </c>
      <c r="AC35" s="236" t="str">
        <f t="shared" si="5"/>
        <v/>
      </c>
      <c r="AD35" s="236" t="str">
        <f t="shared" si="6"/>
        <v/>
      </c>
      <c r="AE35" s="236" t="str">
        <f t="shared" si="7"/>
        <v/>
      </c>
      <c r="AF35" s="236" t="str">
        <f t="shared" si="8"/>
        <v/>
      </c>
      <c r="AG35" s="236" t="str">
        <f t="shared" si="9"/>
        <v>x</v>
      </c>
      <c r="AH35" s="237"/>
      <c r="AI35" s="238"/>
      <c r="AJ35" s="349"/>
      <c r="AK35" s="349"/>
      <c r="AL35" s="349"/>
      <c r="AM35" s="350"/>
      <c r="AN35" s="239"/>
      <c r="AO35" s="239"/>
      <c r="AP35" s="239"/>
      <c r="AQ35" s="239"/>
      <c r="AR35" s="239"/>
      <c r="AS35" s="239"/>
      <c r="AT35" s="239"/>
      <c r="AU35" s="239"/>
      <c r="AV35" s="239"/>
      <c r="AW35" s="239"/>
      <c r="AX35" s="239"/>
      <c r="AY35" s="239"/>
      <c r="AZ35" s="239"/>
      <c r="BA35" s="239"/>
      <c r="BB35" s="239"/>
      <c r="BC35" s="239"/>
      <c r="BD35" s="239"/>
      <c r="BE35" s="239"/>
      <c r="BF35" s="239"/>
      <c r="BG35" s="239"/>
      <c r="BH35" s="239"/>
      <c r="BI35" s="240"/>
      <c r="CD35" s="255"/>
      <c r="CE35" s="256"/>
    </row>
    <row r="36" spans="1:83" s="241" customFormat="1" ht="66.75" hidden="1" customHeight="1" x14ac:dyDescent="0.25">
      <c r="A36" s="229"/>
      <c r="B36" s="257"/>
      <c r="C36" s="257"/>
      <c r="D36" s="257"/>
      <c r="E36" s="257"/>
      <c r="F36" s="257"/>
      <c r="G36" s="244"/>
      <c r="H36" s="244"/>
      <c r="I36" s="244"/>
      <c r="J36" s="244"/>
      <c r="K36" s="232"/>
      <c r="L36" s="232"/>
      <c r="M36" s="232"/>
      <c r="N36" s="232"/>
      <c r="O36" s="232"/>
      <c r="P36" s="232"/>
      <c r="Q36" s="232">
        <f t="shared" si="0"/>
        <v>0</v>
      </c>
      <c r="R36" s="232"/>
      <c r="S36" s="232"/>
      <c r="T36" s="232"/>
      <c r="U36" s="232"/>
      <c r="V36" s="232"/>
      <c r="W36" s="232"/>
      <c r="X36" s="232">
        <f t="shared" si="1"/>
        <v>0</v>
      </c>
      <c r="Y36" s="233">
        <f t="shared" si="2"/>
        <v>0</v>
      </c>
      <c r="Z36" s="281">
        <f t="shared" si="3"/>
        <v>0</v>
      </c>
      <c r="AA36" s="234">
        <f t="shared" si="4"/>
        <v>1</v>
      </c>
      <c r="AB36" s="235">
        <v>100</v>
      </c>
      <c r="AC36" s="236" t="str">
        <f t="shared" si="5"/>
        <v/>
      </c>
      <c r="AD36" s="236" t="str">
        <f t="shared" si="6"/>
        <v/>
      </c>
      <c r="AE36" s="236" t="str">
        <f t="shared" si="7"/>
        <v/>
      </c>
      <c r="AF36" s="236" t="str">
        <f t="shared" si="8"/>
        <v/>
      </c>
      <c r="AG36" s="236" t="str">
        <f t="shared" si="9"/>
        <v>x</v>
      </c>
      <c r="AH36" s="237"/>
      <c r="AI36" s="238"/>
      <c r="AJ36" s="258"/>
      <c r="AK36" s="259"/>
      <c r="AL36" s="259"/>
      <c r="AM36" s="260"/>
      <c r="AN36" s="239"/>
      <c r="AO36" s="239"/>
      <c r="AP36" s="239"/>
      <c r="AQ36" s="239"/>
      <c r="AR36" s="239"/>
      <c r="AS36" s="239"/>
      <c r="AT36" s="239"/>
      <c r="AU36" s="239"/>
      <c r="AV36" s="239"/>
      <c r="AW36" s="239"/>
      <c r="AX36" s="239"/>
      <c r="AY36" s="239"/>
      <c r="AZ36" s="239"/>
      <c r="BA36" s="239"/>
      <c r="BB36" s="239"/>
      <c r="BC36" s="239"/>
      <c r="BD36" s="239"/>
      <c r="BE36" s="239"/>
      <c r="BF36" s="239"/>
      <c r="BG36" s="239"/>
      <c r="BH36" s="239"/>
      <c r="BI36" s="240"/>
      <c r="CD36" s="255"/>
      <c r="CE36" s="256"/>
    </row>
    <row r="37" spans="1:83" s="241" customFormat="1" ht="66.75" hidden="1" customHeight="1" x14ac:dyDescent="0.25">
      <c r="A37" s="229"/>
      <c r="B37" s="257"/>
      <c r="C37" s="257"/>
      <c r="D37" s="257"/>
      <c r="E37" s="257"/>
      <c r="F37" s="257"/>
      <c r="G37" s="244"/>
      <c r="H37" s="244"/>
      <c r="I37" s="244"/>
      <c r="J37" s="244"/>
      <c r="K37" s="232"/>
      <c r="L37" s="232"/>
      <c r="M37" s="232"/>
      <c r="N37" s="232"/>
      <c r="O37" s="232"/>
      <c r="P37" s="232"/>
      <c r="Q37" s="232">
        <f t="shared" si="0"/>
        <v>0</v>
      </c>
      <c r="R37" s="232"/>
      <c r="S37" s="232"/>
      <c r="T37" s="232"/>
      <c r="U37" s="232"/>
      <c r="V37" s="232"/>
      <c r="W37" s="232"/>
      <c r="X37" s="232">
        <f t="shared" si="1"/>
        <v>0</v>
      </c>
      <c r="Y37" s="233">
        <f t="shared" si="2"/>
        <v>0</v>
      </c>
      <c r="Z37" s="281">
        <f t="shared" si="3"/>
        <v>0</v>
      </c>
      <c r="AA37" s="234">
        <f t="shared" si="4"/>
        <v>1</v>
      </c>
      <c r="AB37" s="235">
        <v>100</v>
      </c>
      <c r="AC37" s="236" t="str">
        <f t="shared" si="5"/>
        <v/>
      </c>
      <c r="AD37" s="236" t="str">
        <f t="shared" si="6"/>
        <v/>
      </c>
      <c r="AE37" s="236" t="str">
        <f t="shared" si="7"/>
        <v/>
      </c>
      <c r="AF37" s="236" t="str">
        <f t="shared" si="8"/>
        <v/>
      </c>
      <c r="AG37" s="236" t="str">
        <f t="shared" si="9"/>
        <v>x</v>
      </c>
      <c r="AH37" s="237"/>
      <c r="AI37" s="238"/>
      <c r="AJ37" s="258"/>
      <c r="AK37" s="259"/>
      <c r="AL37" s="259"/>
      <c r="AM37" s="260"/>
      <c r="AN37" s="239"/>
      <c r="AO37" s="239"/>
      <c r="AP37" s="239"/>
      <c r="AQ37" s="239"/>
      <c r="AR37" s="239"/>
      <c r="AS37" s="239"/>
      <c r="AT37" s="239"/>
      <c r="AU37" s="239"/>
      <c r="AV37" s="239"/>
      <c r="AW37" s="239"/>
      <c r="AX37" s="239"/>
      <c r="AY37" s="239"/>
      <c r="AZ37" s="239"/>
      <c r="BA37" s="239"/>
      <c r="BB37" s="239"/>
      <c r="BC37" s="239"/>
      <c r="BD37" s="239"/>
      <c r="BE37" s="239"/>
      <c r="BF37" s="239"/>
      <c r="BG37" s="239"/>
      <c r="BH37" s="239"/>
      <c r="BI37" s="240"/>
      <c r="CD37" s="255"/>
      <c r="CE37" s="256"/>
    </row>
    <row r="38" spans="1:83" s="241" customFormat="1" ht="66.75" hidden="1" customHeight="1" x14ac:dyDescent="0.25">
      <c r="A38" s="229"/>
      <c r="B38" s="257"/>
      <c r="C38" s="257"/>
      <c r="D38" s="257"/>
      <c r="E38" s="257"/>
      <c r="F38" s="257"/>
      <c r="G38" s="244"/>
      <c r="H38" s="244"/>
      <c r="I38" s="244"/>
      <c r="J38" s="244"/>
      <c r="K38" s="232"/>
      <c r="L38" s="232"/>
      <c r="M38" s="232"/>
      <c r="N38" s="232"/>
      <c r="O38" s="232"/>
      <c r="P38" s="232"/>
      <c r="Q38" s="232">
        <f t="shared" si="0"/>
        <v>0</v>
      </c>
      <c r="R38" s="232"/>
      <c r="S38" s="232"/>
      <c r="T38" s="232"/>
      <c r="U38" s="232"/>
      <c r="V38" s="232"/>
      <c r="W38" s="232"/>
      <c r="X38" s="232">
        <f t="shared" si="1"/>
        <v>0</v>
      </c>
      <c r="Y38" s="233">
        <f t="shared" si="2"/>
        <v>0</v>
      </c>
      <c r="Z38" s="281">
        <f t="shared" si="3"/>
        <v>0</v>
      </c>
      <c r="AA38" s="234">
        <f t="shared" si="4"/>
        <v>0.5</v>
      </c>
      <c r="AB38" s="235">
        <v>50</v>
      </c>
      <c r="AC38" s="236" t="str">
        <f t="shared" si="5"/>
        <v/>
      </c>
      <c r="AD38" s="236" t="str">
        <f t="shared" si="6"/>
        <v>x</v>
      </c>
      <c r="AE38" s="236" t="str">
        <f t="shared" si="7"/>
        <v/>
      </c>
      <c r="AF38" s="236" t="str">
        <f t="shared" si="8"/>
        <v/>
      </c>
      <c r="AG38" s="236" t="str">
        <f t="shared" si="9"/>
        <v/>
      </c>
      <c r="AH38" s="237"/>
      <c r="AI38" s="238"/>
      <c r="AJ38" s="258"/>
      <c r="AK38" s="259"/>
      <c r="AL38" s="259"/>
      <c r="AM38" s="260"/>
      <c r="AN38" s="239"/>
      <c r="AO38" s="239"/>
      <c r="AP38" s="239"/>
      <c r="AQ38" s="239"/>
      <c r="AR38" s="239"/>
      <c r="AS38" s="239"/>
      <c r="AT38" s="239"/>
      <c r="AU38" s="239"/>
      <c r="AV38" s="239"/>
      <c r="AW38" s="239"/>
      <c r="AX38" s="239"/>
      <c r="AY38" s="239"/>
      <c r="AZ38" s="239"/>
      <c r="BA38" s="239"/>
      <c r="BB38" s="239"/>
      <c r="BC38" s="239"/>
      <c r="BD38" s="239"/>
      <c r="BE38" s="239"/>
      <c r="BF38" s="239"/>
      <c r="BG38" s="239"/>
      <c r="BH38" s="239"/>
      <c r="BI38" s="240"/>
      <c r="CD38" s="255"/>
      <c r="CE38" s="256"/>
    </row>
    <row r="39" spans="1:83" s="241" customFormat="1" ht="66.75" hidden="1" customHeight="1" x14ac:dyDescent="0.25">
      <c r="A39" s="229"/>
      <c r="B39" s="257"/>
      <c r="C39" s="257"/>
      <c r="D39" s="257"/>
      <c r="E39" s="257"/>
      <c r="F39" s="257"/>
      <c r="G39" s="244"/>
      <c r="H39" s="244"/>
      <c r="I39" s="244"/>
      <c r="J39" s="244"/>
      <c r="K39" s="232"/>
      <c r="L39" s="232"/>
      <c r="M39" s="232"/>
      <c r="N39" s="232"/>
      <c r="O39" s="232"/>
      <c r="P39" s="232"/>
      <c r="Q39" s="232">
        <f t="shared" si="0"/>
        <v>0</v>
      </c>
      <c r="R39" s="232"/>
      <c r="S39" s="232"/>
      <c r="T39" s="232"/>
      <c r="U39" s="232"/>
      <c r="V39" s="232"/>
      <c r="W39" s="232"/>
      <c r="X39" s="232">
        <f t="shared" si="1"/>
        <v>0</v>
      </c>
      <c r="Y39" s="233">
        <f t="shared" si="2"/>
        <v>0</v>
      </c>
      <c r="Z39" s="281">
        <f t="shared" si="3"/>
        <v>0</v>
      </c>
      <c r="AA39" s="234">
        <f t="shared" si="4"/>
        <v>1</v>
      </c>
      <c r="AB39" s="235">
        <v>100</v>
      </c>
      <c r="AC39" s="236" t="str">
        <f t="shared" si="5"/>
        <v/>
      </c>
      <c r="AD39" s="236" t="str">
        <f t="shared" si="6"/>
        <v/>
      </c>
      <c r="AE39" s="236" t="str">
        <f t="shared" si="7"/>
        <v/>
      </c>
      <c r="AF39" s="236" t="str">
        <f t="shared" si="8"/>
        <v/>
      </c>
      <c r="AG39" s="236" t="str">
        <f t="shared" si="9"/>
        <v>x</v>
      </c>
      <c r="AH39" s="237"/>
      <c r="AI39" s="238"/>
      <c r="AJ39" s="258"/>
      <c r="AK39" s="259"/>
      <c r="AL39" s="259"/>
      <c r="AM39" s="260"/>
      <c r="AN39" s="239"/>
      <c r="AO39" s="239"/>
      <c r="AP39" s="239"/>
      <c r="AQ39" s="239"/>
      <c r="AR39" s="239"/>
      <c r="AS39" s="239"/>
      <c r="AT39" s="239"/>
      <c r="AU39" s="239"/>
      <c r="AV39" s="239"/>
      <c r="AW39" s="239"/>
      <c r="AX39" s="239"/>
      <c r="AY39" s="239"/>
      <c r="AZ39" s="239"/>
      <c r="BA39" s="239"/>
      <c r="BB39" s="239"/>
      <c r="BC39" s="239"/>
      <c r="BD39" s="239"/>
      <c r="BE39" s="239"/>
      <c r="BF39" s="239"/>
      <c r="BG39" s="239"/>
      <c r="BH39" s="239"/>
      <c r="BI39" s="240"/>
      <c r="CD39" s="255"/>
      <c r="CE39" s="256"/>
    </row>
    <row r="40" spans="1:83" s="62" customFormat="1" ht="33" customHeight="1" thickBot="1" x14ac:dyDescent="0.3">
      <c r="A40" s="224"/>
      <c r="B40" s="334"/>
      <c r="C40" s="334"/>
      <c r="D40" s="334"/>
      <c r="E40" s="334"/>
      <c r="F40" s="334"/>
      <c r="G40" s="334"/>
      <c r="H40" s="261"/>
      <c r="I40" s="261"/>
      <c r="J40" s="340"/>
      <c r="K40" s="334" t="s">
        <v>324</v>
      </c>
      <c r="L40" s="334"/>
      <c r="M40" s="334"/>
      <c r="N40" s="334"/>
      <c r="O40" s="334"/>
      <c r="P40" s="334"/>
      <c r="Q40" s="334">
        <f>SUM(Q11:Q39)</f>
        <v>70</v>
      </c>
      <c r="R40" s="334" t="s">
        <v>399</v>
      </c>
      <c r="S40" s="334"/>
      <c r="T40" s="334"/>
      <c r="U40" s="334"/>
      <c r="V40" s="334"/>
      <c r="W40" s="334"/>
      <c r="X40" s="334">
        <f>SUM(X11:X39)</f>
        <v>70</v>
      </c>
      <c r="Y40" s="335">
        <f>SUM(Y11:Y39)</f>
        <v>140</v>
      </c>
      <c r="Z40" s="336">
        <f>SUM(Z11:Z39)</f>
        <v>140</v>
      </c>
      <c r="AA40" s="262"/>
      <c r="AB40" s="337"/>
      <c r="AC40" s="339" t="s">
        <v>291</v>
      </c>
      <c r="AD40" s="339"/>
      <c r="AE40" s="339"/>
      <c r="AF40" s="339"/>
      <c r="AG40" s="339"/>
      <c r="AH40" s="219" t="s">
        <v>292</v>
      </c>
      <c r="AI40" s="226"/>
      <c r="AJ40" s="263">
        <f>SUM(AJ11:AJ35)</f>
        <v>60</v>
      </c>
      <c r="AK40" s="263">
        <f>SUM(AK11:AK35)</f>
        <v>60</v>
      </c>
      <c r="AL40" s="263">
        <f>SUM(AL11:AL35)</f>
        <v>120</v>
      </c>
      <c r="AM40" s="264">
        <f>SUM(AM11:AM35)</f>
        <v>1</v>
      </c>
      <c r="CD40" s="154"/>
      <c r="CE40" s="155"/>
    </row>
    <row r="41" spans="1:83" s="62" customFormat="1" ht="32.25" customHeight="1" x14ac:dyDescent="0.25">
      <c r="A41" s="224"/>
      <c r="B41" s="334"/>
      <c r="C41" s="334"/>
      <c r="D41" s="334"/>
      <c r="E41" s="334"/>
      <c r="F41" s="334"/>
      <c r="G41" s="334"/>
      <c r="H41" s="265"/>
      <c r="I41" s="265"/>
      <c r="J41" s="341"/>
      <c r="K41" s="334"/>
      <c r="L41" s="334"/>
      <c r="M41" s="334"/>
      <c r="N41" s="334"/>
      <c r="O41" s="334"/>
      <c r="P41" s="334"/>
      <c r="Q41" s="334"/>
      <c r="R41" s="334"/>
      <c r="S41" s="334"/>
      <c r="T41" s="334"/>
      <c r="U41" s="334"/>
      <c r="V41" s="334"/>
      <c r="W41" s="334"/>
      <c r="X41" s="334"/>
      <c r="Y41" s="335"/>
      <c r="Z41" s="336"/>
      <c r="AA41" s="262"/>
      <c r="AB41" s="338"/>
      <c r="AC41" s="157"/>
      <c r="AD41" s="266" t="e">
        <f>IF(AD11="x",AA11*Z11)+IF(AD12="x",AA12*Z12)+IF(AD13="x",AA13*Z13)+IF(AD14="x",AA14*Z14)+IF(#REF!="x",#REF!*#REF!)+IF(AD15="x",AA15*Z15)+IF(#REF!="x",#REF!*#REF!)+IF(AD16="x",AA16*Z16)+IF(AD180="x",AA17*Z17)+IF(AD18="x",AA18*Z18)+IF(AD19="x",AA19*Z19)+IF(AD20="x",AA20*Z20)+IF(AD21="x",AA21*Z21)+IF(#REF!="x",#REF!*#REF!)+IF(#REF!="x",#REF!*#REF!)+IF(#REF!="x",#REF!*#REF!)+IF(#REF!="x",#REF!*#REF!)+IF(#REF!="x",#REF!*#REF!)+IF(#REF!="x",#REF!*#REF!)+IF(AD22="x",AA22*Z22)+IF(#REF!="x",#REF!*#REF!)+IF(#REF!="x",#REF!*#REF!)+IF(AD23="x",AA23*Z23)+IF(AD24="x",AA24*Z24)+IF(#REF!="x",#REF!*#REF!)+IF(AD25="x",AA25*Z25)+IF(AD26="x",AA26*Z26)+IF(AD27="x",AA27*Z27)+IF(AD28="x",AA28*Z28)+IF(AD29="x",AA29*Z29)+IF(AD30="x",AA30*Z30)+IF(AD31="x",AA31*Z31)+IF(AD32="x",AA32*Z32)+IF(AD33="x",AA33*Z33)+IF(AD34="x",AA34*Z34)+IF(AD35="x",AA35*Z35)+IF(AD36="x",AA36*Z36)+IF(AD37="x",AA37*Z37)+IF(AD38="x",AA38*Z38)+IF(AD39="x",AA39*Z39)</f>
        <v>#REF!</v>
      </c>
      <c r="AE41" s="267" t="e">
        <f>IF(AE11="x",Z11*AA11)+IF(AE12="x",Z12*AA12)+IF(AE13="x",Z13*AA13)+IF(AE14="x",Z14*AA14)+IF(#REF!="x",#REF!*#REF!)+IF(AE15="x",Z15*AA15)+IF(#REF!="x",#REF!*#REF!)+IF(AE16="x",Z16*AA16)+IF(AE180="x",Z17*AA17)+IF(AE18="x",Z18*AA18)+IF(AE19="x",Z19*AA19)+IF(AE20="x",Z20*AA20)+IF(AE21="x",Z21*AA21)+IF(#REF!="x",#REF!*#REF!)+IF(#REF!="x",#REF!*#REF!)+IF(#REF!="x",#REF!*#REF!)+IF(#REF!="x",#REF!*#REF!)+IF(#REF!="x",#REF!*#REF!)+IF(#REF!="x",#REF!*#REF!)+IF(AE22="x",Z22*AA22)+IF(#REF!="x",#REF!*#REF!)+IF(#REF!="x",#REF!*#REF!)+IF(AE23="x",Z23*AA23)+IF(AE24="x",Z24*AA24)+IF(#REF!="x",#REF!*#REF!)+IF(AE25="x",Z25*AA25)+IF(AE26="x",Z26*AA26)+IF(AE27="x",Z27*AA27)+IF(AE28="x",Z28*AA28)+IF(AE29="x",Z29*AA29)+IF(AE30="x",Z30*AA30)+IF(AE31="x",Z31*AA31)+IF(AE32="x",Z32*AA32)+IF(AE33="x",Z33*AA33)+IF(AE34="x",Z34*AA34)+IF(AE35="x",Z35*AA35)+IF(AE36="x",Z36*AA36)+IF(AE37="x",Z37*AA37)+IF(AE38="x",Z38*AA38)+IF(AE39="x",Z39*AA39)</f>
        <v>#REF!</v>
      </c>
      <c r="AF41" s="267" t="e">
        <f>IF(AF11="x",AA11*Z11)+IF(AF12="x",AA12*Z12)+IF(AF13="x",AA13*Z13)+IF(AF14="x",AA14*Z14)+IF(#REF!="x",#REF!*#REF!)+IF(AF15="x",AA15*Z15)+IF(#REF!="x",#REF!*#REF!)+IF(AF16="x",AA16*Z16)+IF(AF180="x",AA17*Z17)+IF(AF18="x",AA18*Z18)+IF(AF19="x",AA19*Z19)+IF(AF20="x",AA20*Z20)+IF(AF21="x",AA21*Z21)+IF(#REF!="x",#REF!*#REF!)+IF(#REF!="x",#REF!*#REF!)+IF(#REF!="x",#REF!*#REF!)+IF(#REF!="x",#REF!*#REF!)+IF(#REF!="x",#REF!*#REF!)+IF(#REF!="x",#REF!*#REF!)+IF(AF22="x",AA22*Z22)+IF(#REF!="x",#REF!*#REF!)+IF(#REF!="x",#REF!*#REF!)+IF(AF23="x",AA23*Z23)+IF(AF24="x",AA24*Z24)+IF(#REF!="x",#REF!*#REF!)+IF(AF25="x",AA25*Z25)+IF(AF26="x",AA26*Z26)+IF(AF27="x",AA27*Z27)+IF(AF28="x",AA28*Z28)+IF(AF29="x",AA29*Z29)+IF(AF30="x",AA30*Z30)+IF(AF31="x",AA31*Z31)+IF(AF32="x",AA32*Z32)+IF(AF33="x",AA33*Z33)+IF(AF34="x",AA34*Z34)+IF(AF35="x",AA35*Z35)+IF(AF36="x",AA36*Z36)+IF(AF37="x",AA37*Z37)+IF(AF38="x",AA38*Z38)+IF(AF39="x",AA39*Z39)</f>
        <v>#REF!</v>
      </c>
      <c r="AG41" s="267" t="e">
        <f>IF(AG11="x",Z11*AA11)+IF(AG12="x",Z12*AA12)+IF(AG13="x",Z13*AA13)+IF(AG14="x",Z14*AA14)+IF(#REF!="x",#REF!*#REF!)+IF(AG15="x",Z15*AA15)+IF(#REF!="x",#REF!*#REF!)+IF(AG16="x",Z16*AA16)+IF(AG180="x",Z17*AA17)+IF(AG18="x",Z18*AA18)+IF(AG19="x",Z19*AA19)+IF(AG20="x",Z20*AA20)+IF(AG21="x",Z21*AA21)+IF(#REF!="x",#REF!*#REF!)+IF(#REF!="x",#REF!*#REF!)+IF(#REF!="x",#REF!*#REF!)+IF(#REF!="x",#REF!*#REF!)+IF(#REF!="x",#REF!*#REF!)+IF(#REF!="x",#REF!*#REF!)+IF(AG22="x",Z22*AA22)+IF(#REF!="x",#REF!*#REF!)+IF(#REF!="x",#REF!*#REF!)+IF(AG23="x",Z23*AA23)+IF(AG24="x",Z24*AA24)+IF(#REF!="x",#REF!*#REF!)+IF(AG25="x",Z25*AA25)+IF(AG26="x",Z26*AA26)+IF(AG27="x",Z27*AA27)+IF(AG28="x",Z28*AA28)+IF(AG29="x",Z29*AA29)+IF(AG30="x",Z30*AA30)+IF(AG31="x",Z31*AA31)+IF(AG32="x",Z32*AA32)+IF(AG33="x",Z33*AA33)+IF(AG34="x",Z34*AA34)+IF(AG35="x",Z35*AA35)+IF(AG36="x",Z36*AA36)+IF(AG37="x",Z37*AA37)+IF(AG38="x",Z38*AA38)+IF(AG39="x",Z39*AA39)</f>
        <v>#REF!</v>
      </c>
      <c r="AH41" s="268" t="e">
        <f>SUM(AD41:AG41)</f>
        <v>#REF!</v>
      </c>
      <c r="AI41" s="226"/>
      <c r="CD41" s="159"/>
      <c r="CE41" s="160"/>
    </row>
    <row r="42" spans="1:83" ht="18" customHeight="1" x14ac:dyDescent="0.25">
      <c r="A42" s="224"/>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226"/>
    </row>
    <row r="43" spans="1:83" ht="27" customHeight="1" x14ac:dyDescent="0.25">
      <c r="A43" s="224"/>
      <c r="B43" s="330"/>
      <c r="C43" s="330"/>
      <c r="D43" s="330"/>
      <c r="E43" s="330"/>
      <c r="F43" s="330"/>
      <c r="G43" s="330"/>
      <c r="H43" s="181"/>
      <c r="I43" s="181"/>
      <c r="J43" s="181"/>
      <c r="K43" s="181"/>
      <c r="L43" s="181"/>
      <c r="M43" s="181"/>
      <c r="N43" s="181"/>
      <c r="O43" s="181"/>
      <c r="P43" s="181"/>
      <c r="Q43" s="181"/>
      <c r="R43" s="181"/>
      <c r="S43" s="181"/>
      <c r="T43" s="181"/>
      <c r="U43" s="181"/>
      <c r="V43" s="181"/>
      <c r="W43" s="181"/>
      <c r="X43" s="181"/>
      <c r="Y43" s="218"/>
      <c r="Z43" s="177"/>
      <c r="AA43" s="218"/>
      <c r="AB43" s="218"/>
      <c r="AC43" s="55"/>
      <c r="AD43" s="179"/>
      <c r="AE43" s="269" t="e">
        <f>AH41</f>
        <v>#REF!</v>
      </c>
      <c r="AF43" s="181"/>
      <c r="AG43" s="55"/>
      <c r="AH43" s="55"/>
      <c r="AI43" s="226"/>
    </row>
    <row r="44" spans="1:83" ht="15.75" customHeight="1" thickBot="1" x14ac:dyDescent="0.3">
      <c r="A44" s="224"/>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47"/>
      <c r="AB44" s="47"/>
      <c r="AC44" s="55"/>
      <c r="AD44" s="179"/>
      <c r="AE44" s="179"/>
      <c r="AF44" s="55"/>
      <c r="AG44" s="55"/>
      <c r="AH44" s="55"/>
      <c r="AI44" s="226"/>
    </row>
    <row r="45" spans="1:83" ht="0.75" customHeight="1" thickTop="1" x14ac:dyDescent="0.25">
      <c r="A45" s="331"/>
      <c r="B45" s="332"/>
      <c r="C45" s="332"/>
      <c r="D45" s="332"/>
      <c r="E45" s="332"/>
      <c r="F45" s="332"/>
      <c r="G45" s="332"/>
      <c r="H45" s="332"/>
      <c r="I45" s="332"/>
      <c r="J45" s="332"/>
      <c r="K45" s="332"/>
      <c r="L45" s="332"/>
      <c r="M45" s="332"/>
      <c r="N45" s="332"/>
      <c r="O45" s="332"/>
      <c r="P45" s="332"/>
      <c r="Q45" s="332"/>
      <c r="R45" s="332"/>
      <c r="S45" s="332"/>
      <c r="T45" s="332"/>
      <c r="U45" s="332"/>
      <c r="V45" s="332"/>
      <c r="W45" s="332"/>
      <c r="X45" s="332"/>
      <c r="Y45" s="332"/>
      <c r="Z45" s="332"/>
      <c r="AA45" s="332"/>
      <c r="AB45" s="332"/>
      <c r="AC45" s="332"/>
      <c r="AD45" s="332"/>
      <c r="AE45" s="332"/>
      <c r="AF45" s="332"/>
      <c r="AG45" s="332"/>
      <c r="AH45" s="332"/>
      <c r="AI45" s="333"/>
    </row>
    <row r="46" spans="1:83" s="188" customFormat="1" x14ac:dyDescent="0.25">
      <c r="Y46" s="189"/>
      <c r="Z46" s="189"/>
      <c r="AA46" s="189"/>
      <c r="AB46" s="190"/>
      <c r="AF46" s="191"/>
      <c r="CD46" s="160"/>
      <c r="CE46" s="160"/>
    </row>
    <row r="47" spans="1:83" x14ac:dyDescent="0.25">
      <c r="W47" s="270"/>
    </row>
    <row r="50" spans="25:83" x14ac:dyDescent="0.25">
      <c r="AC50" s="271"/>
    </row>
    <row r="53" spans="25:83" x14ac:dyDescent="0.25">
      <c r="Y53" s="44"/>
      <c r="Z53" s="44"/>
      <c r="AA53" s="44"/>
      <c r="AB53" s="44"/>
      <c r="CD53" s="44"/>
      <c r="CE53" s="44"/>
    </row>
    <row r="54" spans="25:83" x14ac:dyDescent="0.25">
      <c r="Y54" s="44"/>
      <c r="Z54" s="44"/>
      <c r="AA54" s="44"/>
      <c r="AB54" s="44"/>
      <c r="CD54" s="44"/>
      <c r="CE54" s="44"/>
    </row>
    <row r="55" spans="25:83" x14ac:dyDescent="0.25">
      <c r="Y55" s="44"/>
      <c r="Z55" s="44"/>
      <c r="AA55" s="44"/>
      <c r="AB55" s="44"/>
      <c r="CD55" s="44"/>
      <c r="CE55" s="44"/>
    </row>
    <row r="56" spans="25:83" x14ac:dyDescent="0.25">
      <c r="Y56" s="44"/>
      <c r="Z56" s="44"/>
      <c r="AA56" s="44"/>
      <c r="AB56" s="44"/>
      <c r="CD56" s="44"/>
      <c r="CE56" s="44"/>
    </row>
    <row r="57" spans="25:83" x14ac:dyDescent="0.25">
      <c r="Y57" s="44"/>
      <c r="Z57" s="44"/>
      <c r="AA57" s="44"/>
      <c r="AB57" s="44"/>
      <c r="CD57" s="44"/>
      <c r="CE57" s="44"/>
    </row>
    <row r="58" spans="25:83" x14ac:dyDescent="0.25">
      <c r="Y58" s="44"/>
      <c r="Z58" s="44"/>
      <c r="AA58" s="44"/>
      <c r="AB58" s="44"/>
      <c r="CD58" s="44"/>
      <c r="CE58" s="44"/>
    </row>
    <row r="59" spans="25:83" x14ac:dyDescent="0.25">
      <c r="Y59" s="44"/>
      <c r="Z59" s="44"/>
      <c r="AA59" s="44"/>
      <c r="AB59" s="44"/>
      <c r="CD59" s="44"/>
      <c r="CE59" s="44"/>
    </row>
    <row r="60" spans="25:83" x14ac:dyDescent="0.25">
      <c r="Y60" s="44"/>
      <c r="Z60" s="44"/>
      <c r="AA60" s="44"/>
      <c r="AB60" s="44"/>
      <c r="CD60" s="44"/>
      <c r="CE60" s="44"/>
    </row>
    <row r="61" spans="25:83" x14ac:dyDescent="0.25">
      <c r="Y61" s="44"/>
      <c r="Z61" s="44"/>
      <c r="AA61" s="44"/>
      <c r="AB61" s="44"/>
      <c r="CD61" s="44"/>
      <c r="CE61" s="44"/>
    </row>
    <row r="62" spans="25:83" x14ac:dyDescent="0.25">
      <c r="Y62" s="44"/>
      <c r="Z62" s="44"/>
      <c r="AA62" s="44"/>
      <c r="AB62" s="44"/>
      <c r="CD62" s="44"/>
      <c r="CE62" s="44"/>
    </row>
    <row r="63" spans="25:83" x14ac:dyDescent="0.25">
      <c r="Y63" s="44"/>
      <c r="Z63" s="44"/>
      <c r="AA63" s="44"/>
      <c r="AB63" s="44"/>
      <c r="CD63" s="44"/>
      <c r="CE63" s="44"/>
    </row>
    <row r="64" spans="25:83" x14ac:dyDescent="0.25">
      <c r="Y64" s="44"/>
      <c r="Z64" s="44"/>
      <c r="AA64" s="44"/>
      <c r="AB64" s="44"/>
      <c r="CD64" s="44"/>
      <c r="CE64" s="44"/>
    </row>
    <row r="65" spans="25:83" x14ac:dyDescent="0.25">
      <c r="Y65" s="44"/>
      <c r="Z65" s="44"/>
      <c r="AA65" s="44"/>
      <c r="AB65" s="44"/>
      <c r="CD65" s="44"/>
      <c r="CE65" s="44"/>
    </row>
    <row r="66" spans="25:83" x14ac:dyDescent="0.25">
      <c r="Y66" s="44"/>
      <c r="Z66" s="44"/>
      <c r="AA66" s="44"/>
      <c r="AB66" s="44"/>
      <c r="CD66" s="44"/>
      <c r="CE66" s="44"/>
    </row>
    <row r="67" spans="25:83" x14ac:dyDescent="0.25">
      <c r="Y67" s="44"/>
      <c r="Z67" s="44"/>
      <c r="AA67" s="44"/>
      <c r="AB67" s="44"/>
      <c r="CD67" s="44"/>
      <c r="CE67" s="44"/>
    </row>
    <row r="68" spans="25:83" x14ac:dyDescent="0.25">
      <c r="Y68" s="44"/>
      <c r="Z68" s="44"/>
      <c r="AA68" s="44"/>
      <c r="AB68" s="44"/>
      <c r="CD68" s="44"/>
      <c r="CE68" s="44"/>
    </row>
    <row r="69" spans="25:83" x14ac:dyDescent="0.25">
      <c r="Y69" s="44"/>
      <c r="Z69" s="44"/>
      <c r="AA69" s="44"/>
      <c r="AB69" s="44"/>
      <c r="CD69" s="44"/>
      <c r="CE69" s="44"/>
    </row>
    <row r="70" spans="25:83" x14ac:dyDescent="0.25">
      <c r="Y70" s="44"/>
      <c r="Z70" s="44"/>
      <c r="AA70" s="44"/>
      <c r="AB70" s="44"/>
      <c r="CD70" s="44"/>
      <c r="CE70" s="44"/>
    </row>
    <row r="71" spans="25:83" x14ac:dyDescent="0.25">
      <c r="Y71" s="44"/>
      <c r="Z71" s="44"/>
      <c r="AA71" s="44"/>
      <c r="AB71" s="44"/>
      <c r="CD71" s="44"/>
      <c r="CE71" s="44"/>
    </row>
    <row r="72" spans="25:83" x14ac:dyDescent="0.25">
      <c r="Y72" s="44"/>
      <c r="Z72" s="44"/>
      <c r="AA72" s="44"/>
      <c r="AB72" s="44"/>
      <c r="CD72" s="44"/>
      <c r="CE72" s="44"/>
    </row>
    <row r="73" spans="25:83" x14ac:dyDescent="0.25">
      <c r="Y73" s="44"/>
      <c r="Z73" s="44"/>
      <c r="AA73" s="44"/>
      <c r="AB73" s="44"/>
      <c r="CD73" s="44"/>
      <c r="CE73" s="44"/>
    </row>
    <row r="74" spans="25:83" x14ac:dyDescent="0.25">
      <c r="Y74" s="44"/>
      <c r="Z74" s="44"/>
      <c r="AA74" s="44"/>
      <c r="AB74" s="44"/>
      <c r="CD74" s="44"/>
      <c r="CE74" s="44"/>
    </row>
    <row r="75" spans="25:83" x14ac:dyDescent="0.25">
      <c r="Y75" s="44"/>
      <c r="Z75" s="44"/>
      <c r="AA75" s="44"/>
      <c r="AB75" s="44"/>
      <c r="CD75" s="44"/>
      <c r="CE75" s="44"/>
    </row>
    <row r="76" spans="25:83" x14ac:dyDescent="0.25">
      <c r="Y76" s="44"/>
      <c r="Z76" s="44"/>
      <c r="AA76" s="44"/>
      <c r="AB76" s="44"/>
      <c r="CD76" s="44"/>
      <c r="CE76" s="44"/>
    </row>
    <row r="77" spans="25:83" x14ac:dyDescent="0.25">
      <c r="Y77" s="44"/>
      <c r="Z77" s="44"/>
      <c r="AA77" s="44"/>
      <c r="AB77" s="44"/>
      <c r="CD77" s="44"/>
      <c r="CE77" s="44"/>
    </row>
    <row r="78" spans="25:83" x14ac:dyDescent="0.25">
      <c r="Y78" s="44"/>
      <c r="Z78" s="44"/>
      <c r="AA78" s="44"/>
      <c r="AB78" s="44"/>
      <c r="CD78" s="44"/>
      <c r="CE78" s="44"/>
    </row>
    <row r="79" spans="25:83" x14ac:dyDescent="0.25">
      <c r="Y79" s="44"/>
      <c r="Z79" s="44"/>
      <c r="AA79" s="44"/>
      <c r="AB79" s="44"/>
      <c r="CD79" s="44"/>
      <c r="CE79" s="44"/>
    </row>
    <row r="80" spans="25:83" x14ac:dyDescent="0.25">
      <c r="Y80" s="44"/>
      <c r="Z80" s="44"/>
      <c r="AA80" s="44"/>
      <c r="AB80" s="44"/>
      <c r="CD80" s="44"/>
      <c r="CE80" s="44"/>
    </row>
    <row r="81" spans="25:83" x14ac:dyDescent="0.25">
      <c r="Y81" s="44"/>
      <c r="Z81" s="44"/>
      <c r="AA81" s="44"/>
      <c r="AB81" s="44"/>
      <c r="CD81" s="44"/>
      <c r="CE81" s="44"/>
    </row>
    <row r="82" spans="25:83" x14ac:dyDescent="0.25">
      <c r="Y82" s="44"/>
      <c r="Z82" s="44"/>
      <c r="AA82" s="44"/>
      <c r="AB82" s="44"/>
      <c r="CD82" s="44"/>
      <c r="CE82" s="44"/>
    </row>
    <row r="83" spans="25:83" x14ac:dyDescent="0.25">
      <c r="Y83" s="44"/>
      <c r="Z83" s="44"/>
      <c r="AA83" s="44"/>
      <c r="AB83" s="44"/>
      <c r="CD83" s="44"/>
      <c r="CE83" s="44"/>
    </row>
    <row r="84" spans="25:83" x14ac:dyDescent="0.25">
      <c r="Y84" s="44"/>
      <c r="Z84" s="44"/>
      <c r="AA84" s="44"/>
      <c r="AB84" s="44"/>
      <c r="CD84" s="44"/>
      <c r="CE84" s="44"/>
    </row>
    <row r="85" spans="25:83" x14ac:dyDescent="0.25">
      <c r="Y85" s="44"/>
      <c r="Z85" s="44"/>
      <c r="AA85" s="44"/>
      <c r="AB85" s="44"/>
      <c r="CD85" s="44"/>
      <c r="CE85" s="44"/>
    </row>
    <row r="86" spans="25:83" x14ac:dyDescent="0.25">
      <c r="Y86" s="44"/>
      <c r="Z86" s="44"/>
      <c r="AA86" s="44"/>
      <c r="AB86" s="44"/>
      <c r="CD86" s="44"/>
      <c r="CE86" s="44"/>
    </row>
    <row r="87" spans="25:83" x14ac:dyDescent="0.25">
      <c r="Y87" s="44"/>
      <c r="Z87" s="44"/>
      <c r="AA87" s="44"/>
      <c r="AB87" s="44"/>
      <c r="CD87" s="44"/>
      <c r="CE87" s="44"/>
    </row>
    <row r="88" spans="25:83" x14ac:dyDescent="0.25">
      <c r="Y88" s="44"/>
      <c r="Z88" s="44"/>
      <c r="AA88" s="44"/>
      <c r="AB88" s="44"/>
      <c r="CD88" s="44"/>
      <c r="CE88" s="44"/>
    </row>
    <row r="89" spans="25:83" x14ac:dyDescent="0.25">
      <c r="Y89" s="44"/>
      <c r="Z89" s="44"/>
      <c r="AA89" s="44"/>
      <c r="AB89" s="44"/>
      <c r="CD89" s="44"/>
      <c r="CE89" s="44"/>
    </row>
    <row r="90" spans="25:83" x14ac:dyDescent="0.25">
      <c r="Y90" s="44"/>
      <c r="Z90" s="44"/>
      <c r="AA90" s="44"/>
      <c r="AB90" s="44"/>
      <c r="CD90" s="44"/>
      <c r="CE90" s="44"/>
    </row>
    <row r="91" spans="25:83" x14ac:dyDescent="0.25">
      <c r="Y91" s="44"/>
      <c r="Z91" s="44"/>
      <c r="AA91" s="44"/>
      <c r="AB91" s="44"/>
      <c r="CD91" s="44"/>
      <c r="CE91" s="44"/>
    </row>
    <row r="92" spans="25:83" x14ac:dyDescent="0.25">
      <c r="Y92" s="44"/>
      <c r="Z92" s="44"/>
      <c r="AA92" s="44"/>
      <c r="AB92" s="44"/>
      <c r="CD92" s="44"/>
      <c r="CE92" s="44"/>
    </row>
    <row r="93" spans="25:83" x14ac:dyDescent="0.25">
      <c r="Y93" s="44"/>
      <c r="Z93" s="44"/>
      <c r="AA93" s="44"/>
      <c r="AB93" s="44"/>
      <c r="CD93" s="44"/>
      <c r="CE93" s="44"/>
    </row>
    <row r="94" spans="25:83" x14ac:dyDescent="0.25">
      <c r="Y94" s="44"/>
      <c r="Z94" s="44"/>
      <c r="AA94" s="44"/>
      <c r="AB94" s="44"/>
      <c r="CD94" s="44"/>
      <c r="CE94" s="44"/>
    </row>
    <row r="95" spans="25:83" x14ac:dyDescent="0.25">
      <c r="Y95" s="44"/>
      <c r="Z95" s="44"/>
      <c r="AA95" s="44"/>
      <c r="AB95" s="44"/>
      <c r="CD95" s="44"/>
      <c r="CE95" s="44"/>
    </row>
    <row r="96" spans="25:83" x14ac:dyDescent="0.25">
      <c r="Y96" s="44"/>
      <c r="Z96" s="44"/>
      <c r="AA96" s="44"/>
      <c r="AB96" s="44"/>
      <c r="CD96" s="44"/>
      <c r="CE96" s="44"/>
    </row>
    <row r="97" spans="25:83" x14ac:dyDescent="0.25">
      <c r="Y97" s="44"/>
      <c r="Z97" s="44"/>
      <c r="AA97" s="44"/>
      <c r="AB97" s="44"/>
      <c r="CD97" s="44"/>
      <c r="CE97" s="44"/>
    </row>
    <row r="98" spans="25:83" x14ac:dyDescent="0.25">
      <c r="Y98" s="44"/>
      <c r="Z98" s="44"/>
      <c r="AA98" s="44"/>
      <c r="AB98" s="44"/>
      <c r="CD98" s="44"/>
      <c r="CE98" s="44"/>
    </row>
    <row r="99" spans="25:83" x14ac:dyDescent="0.25">
      <c r="Y99" s="44"/>
      <c r="Z99" s="44"/>
      <c r="AA99" s="44"/>
      <c r="AB99" s="44"/>
      <c r="CD99" s="44"/>
      <c r="CE99" s="44"/>
    </row>
    <row r="100" spans="25:83" x14ac:dyDescent="0.25">
      <c r="Y100" s="44"/>
      <c r="Z100" s="44"/>
      <c r="AA100" s="44"/>
      <c r="AB100" s="44"/>
      <c r="CD100" s="44"/>
      <c r="CE100" s="44"/>
    </row>
    <row r="101" spans="25:83" x14ac:dyDescent="0.25">
      <c r="Y101" s="44"/>
      <c r="Z101" s="44"/>
      <c r="AA101" s="44"/>
      <c r="AB101" s="44"/>
      <c r="CD101" s="44"/>
      <c r="CE101" s="44"/>
    </row>
    <row r="102" spans="25:83" x14ac:dyDescent="0.25">
      <c r="Y102" s="44"/>
      <c r="Z102" s="44"/>
      <c r="AA102" s="44"/>
      <c r="AB102" s="44"/>
      <c r="CD102" s="44"/>
      <c r="CE102" s="44"/>
    </row>
    <row r="103" spans="25:83" x14ac:dyDescent="0.25">
      <c r="Y103" s="44"/>
      <c r="Z103" s="44"/>
      <c r="AA103" s="44"/>
      <c r="AB103" s="44"/>
      <c r="CD103" s="44"/>
      <c r="CE103" s="44"/>
    </row>
    <row r="104" spans="25:83" x14ac:dyDescent="0.25">
      <c r="Y104" s="44"/>
      <c r="Z104" s="44"/>
      <c r="AA104" s="44"/>
      <c r="AB104" s="44"/>
      <c r="CD104" s="44"/>
      <c r="CE104" s="44"/>
    </row>
    <row r="105" spans="25:83" x14ac:dyDescent="0.25">
      <c r="Y105" s="44"/>
      <c r="Z105" s="44"/>
      <c r="AA105" s="44"/>
      <c r="AB105" s="44"/>
      <c r="CD105" s="44"/>
      <c r="CE105" s="44"/>
    </row>
    <row r="106" spans="25:83" x14ac:dyDescent="0.25">
      <c r="Y106" s="44"/>
      <c r="Z106" s="44"/>
      <c r="AA106" s="44"/>
      <c r="AB106" s="44"/>
      <c r="CD106" s="44"/>
      <c r="CE106" s="44"/>
    </row>
    <row r="107" spans="25:83" x14ac:dyDescent="0.25">
      <c r="Y107" s="44"/>
      <c r="Z107" s="44"/>
      <c r="AA107" s="44"/>
      <c r="AB107" s="44"/>
      <c r="CD107" s="44"/>
      <c r="CE107" s="44"/>
    </row>
    <row r="108" spans="25:83" x14ac:dyDescent="0.25">
      <c r="Y108" s="44"/>
      <c r="Z108" s="44"/>
      <c r="AA108" s="44"/>
      <c r="AB108" s="44"/>
      <c r="CD108" s="44"/>
      <c r="CE108" s="44"/>
    </row>
    <row r="109" spans="25:83" x14ac:dyDescent="0.25">
      <c r="Y109" s="44"/>
      <c r="Z109" s="44"/>
      <c r="AA109" s="44"/>
      <c r="AB109" s="44"/>
      <c r="CD109" s="44"/>
      <c r="CE109" s="44"/>
    </row>
    <row r="110" spans="25:83" x14ac:dyDescent="0.25">
      <c r="Y110" s="44"/>
      <c r="Z110" s="44"/>
      <c r="AA110" s="44"/>
      <c r="AB110" s="44"/>
      <c r="CD110" s="44"/>
      <c r="CE110" s="44"/>
    </row>
    <row r="111" spans="25:83" x14ac:dyDescent="0.25">
      <c r="Y111" s="44"/>
      <c r="Z111" s="44"/>
      <c r="AA111" s="44"/>
      <c r="AB111" s="44"/>
      <c r="CD111" s="44"/>
      <c r="CE111" s="44"/>
    </row>
    <row r="112" spans="25:83" x14ac:dyDescent="0.25">
      <c r="Y112" s="44"/>
      <c r="Z112" s="44"/>
      <c r="AA112" s="44"/>
      <c r="AB112" s="44"/>
      <c r="CD112" s="44"/>
      <c r="CE112" s="44"/>
    </row>
    <row r="113" spans="25:83" x14ac:dyDescent="0.25">
      <c r="Y113" s="44"/>
      <c r="Z113" s="44"/>
      <c r="AA113" s="44"/>
      <c r="AB113" s="44"/>
      <c r="CD113" s="44"/>
      <c r="CE113" s="44"/>
    </row>
    <row r="114" spans="25:83" x14ac:dyDescent="0.25">
      <c r="Y114" s="44"/>
      <c r="Z114" s="44"/>
      <c r="AA114" s="44"/>
      <c r="AB114" s="44"/>
      <c r="CD114" s="44"/>
      <c r="CE114" s="44"/>
    </row>
    <row r="115" spans="25:83" x14ac:dyDescent="0.25">
      <c r="Y115" s="44"/>
      <c r="Z115" s="44"/>
      <c r="AA115" s="44"/>
      <c r="AB115" s="44"/>
      <c r="CD115" s="44"/>
      <c r="CE115" s="44"/>
    </row>
    <row r="116" spans="25:83" x14ac:dyDescent="0.25">
      <c r="Y116" s="44"/>
      <c r="Z116" s="44"/>
      <c r="AA116" s="44"/>
      <c r="AB116" s="44"/>
      <c r="CD116" s="44"/>
      <c r="CE116" s="44"/>
    </row>
    <row r="117" spans="25:83" x14ac:dyDescent="0.25">
      <c r="Y117" s="44"/>
      <c r="Z117" s="44"/>
      <c r="AA117" s="44"/>
      <c r="AB117" s="44"/>
      <c r="CD117" s="44"/>
      <c r="CE117" s="44"/>
    </row>
    <row r="118" spans="25:83" x14ac:dyDescent="0.25">
      <c r="Y118" s="44"/>
      <c r="Z118" s="44"/>
      <c r="AA118" s="44"/>
      <c r="AB118" s="44"/>
      <c r="CD118" s="44"/>
      <c r="CE118" s="44"/>
    </row>
    <row r="119" spans="25:83" x14ac:dyDescent="0.25">
      <c r="Y119" s="44"/>
      <c r="Z119" s="44"/>
      <c r="AA119" s="44"/>
      <c r="AB119" s="44"/>
      <c r="CD119" s="44"/>
      <c r="CE119" s="44"/>
    </row>
    <row r="120" spans="25:83" x14ac:dyDescent="0.25">
      <c r="Y120" s="44"/>
      <c r="Z120" s="44"/>
      <c r="AA120" s="44"/>
      <c r="AB120" s="44"/>
      <c r="CD120" s="44"/>
      <c r="CE120" s="44"/>
    </row>
    <row r="121" spans="25:83" x14ac:dyDescent="0.25">
      <c r="Y121" s="44"/>
      <c r="Z121" s="44"/>
      <c r="AA121" s="44"/>
      <c r="AB121" s="44"/>
      <c r="CD121" s="44"/>
      <c r="CE121" s="44"/>
    </row>
    <row r="122" spans="25:83" x14ac:dyDescent="0.25">
      <c r="Y122" s="44"/>
      <c r="Z122" s="44"/>
      <c r="AA122" s="44"/>
      <c r="AB122" s="44"/>
      <c r="CD122" s="44"/>
      <c r="CE122" s="44"/>
    </row>
    <row r="123" spans="25:83" x14ac:dyDescent="0.25">
      <c r="Y123" s="44"/>
      <c r="Z123" s="44"/>
      <c r="AA123" s="44"/>
      <c r="AB123" s="44"/>
      <c r="CD123" s="44"/>
      <c r="CE123" s="44"/>
    </row>
    <row r="124" spans="25:83" x14ac:dyDescent="0.25">
      <c r="Y124" s="44"/>
      <c r="Z124" s="44"/>
      <c r="AA124" s="44"/>
      <c r="AB124" s="44"/>
      <c r="CD124" s="44"/>
      <c r="CE124" s="44"/>
    </row>
    <row r="125" spans="25:83" x14ac:dyDescent="0.25">
      <c r="Y125" s="44"/>
      <c r="Z125" s="44"/>
      <c r="AA125" s="44"/>
      <c r="AB125" s="44"/>
      <c r="CD125" s="44"/>
      <c r="CE125" s="44"/>
    </row>
    <row r="126" spans="25:83" x14ac:dyDescent="0.25">
      <c r="Y126" s="44"/>
      <c r="Z126" s="44"/>
      <c r="AA126" s="44"/>
      <c r="AB126" s="44"/>
      <c r="CD126" s="44"/>
      <c r="CE126" s="44"/>
    </row>
    <row r="127" spans="25:83" x14ac:dyDescent="0.25">
      <c r="Y127" s="44"/>
      <c r="Z127" s="44"/>
      <c r="AA127" s="44"/>
      <c r="AB127" s="44"/>
      <c r="CD127" s="44"/>
      <c r="CE127" s="44"/>
    </row>
    <row r="128" spans="25:83" x14ac:dyDescent="0.25">
      <c r="Y128" s="44"/>
      <c r="Z128" s="44"/>
      <c r="AA128" s="44"/>
      <c r="AB128" s="44"/>
      <c r="CD128" s="44"/>
      <c r="CE128" s="44"/>
    </row>
    <row r="129" spans="25:83" x14ac:dyDescent="0.25">
      <c r="Y129" s="44"/>
      <c r="Z129" s="44"/>
      <c r="AA129" s="44"/>
      <c r="AB129" s="44"/>
      <c r="CD129" s="44"/>
      <c r="CE129" s="44"/>
    </row>
    <row r="130" spans="25:83" x14ac:dyDescent="0.25">
      <c r="Y130" s="44"/>
      <c r="Z130" s="44"/>
      <c r="AA130" s="44"/>
      <c r="AB130" s="44"/>
      <c r="CD130" s="44"/>
      <c r="CE130" s="44"/>
    </row>
    <row r="131" spans="25:83" x14ac:dyDescent="0.25">
      <c r="Y131" s="44"/>
      <c r="Z131" s="44"/>
      <c r="AA131" s="44"/>
      <c r="AB131" s="44"/>
      <c r="CD131" s="44"/>
      <c r="CE131" s="44"/>
    </row>
    <row r="132" spans="25:83" x14ac:dyDescent="0.25">
      <c r="Y132" s="44"/>
      <c r="Z132" s="44"/>
      <c r="AA132" s="44"/>
      <c r="AB132" s="44"/>
      <c r="CD132" s="44"/>
      <c r="CE132" s="44"/>
    </row>
    <row r="133" spans="25:83" x14ac:dyDescent="0.25">
      <c r="Y133" s="44"/>
      <c r="Z133" s="44"/>
      <c r="AA133" s="44"/>
      <c r="AB133" s="44"/>
      <c r="CD133" s="44"/>
      <c r="CE133" s="44"/>
    </row>
    <row r="134" spans="25:83" x14ac:dyDescent="0.25">
      <c r="Y134" s="44"/>
      <c r="Z134" s="44"/>
      <c r="AA134" s="44"/>
      <c r="AB134" s="44"/>
      <c r="CD134" s="44"/>
      <c r="CE134" s="44"/>
    </row>
    <row r="135" spans="25:83" x14ac:dyDescent="0.25">
      <c r="Y135" s="44"/>
      <c r="Z135" s="44"/>
      <c r="AA135" s="44"/>
      <c r="AB135" s="44"/>
      <c r="CD135" s="44"/>
      <c r="CE135" s="44"/>
    </row>
    <row r="136" spans="25:83" x14ac:dyDescent="0.25">
      <c r="Y136" s="44"/>
      <c r="Z136" s="44"/>
      <c r="AA136" s="44"/>
      <c r="AB136" s="44"/>
      <c r="CD136" s="44"/>
      <c r="CE136" s="44"/>
    </row>
    <row r="137" spans="25:83" x14ac:dyDescent="0.25">
      <c r="Y137" s="44"/>
      <c r="Z137" s="44"/>
      <c r="AA137" s="44"/>
      <c r="AB137" s="44"/>
      <c r="CD137" s="44"/>
      <c r="CE137" s="44"/>
    </row>
    <row r="138" spans="25:83" x14ac:dyDescent="0.25">
      <c r="Y138" s="44"/>
      <c r="Z138" s="44"/>
      <c r="AA138" s="44"/>
      <c r="AB138" s="44"/>
      <c r="CD138" s="44"/>
      <c r="CE138" s="44"/>
    </row>
    <row r="139" spans="25:83" x14ac:dyDescent="0.25">
      <c r="Y139" s="44"/>
      <c r="Z139" s="44"/>
      <c r="AA139" s="44"/>
      <c r="AB139" s="44"/>
      <c r="CD139" s="44"/>
      <c r="CE139" s="44"/>
    </row>
    <row r="140" spans="25:83" x14ac:dyDescent="0.25">
      <c r="Y140" s="44"/>
      <c r="Z140" s="44"/>
      <c r="AA140" s="44"/>
      <c r="AB140" s="44"/>
      <c r="CD140" s="44"/>
      <c r="CE140" s="44"/>
    </row>
    <row r="141" spans="25:83" x14ac:dyDescent="0.25">
      <c r="Y141" s="44"/>
      <c r="Z141" s="44"/>
      <c r="AA141" s="44"/>
      <c r="AB141" s="44"/>
      <c r="CD141" s="44"/>
      <c r="CE141" s="44"/>
    </row>
    <row r="142" spans="25:83" x14ac:dyDescent="0.25">
      <c r="Y142" s="44"/>
      <c r="Z142" s="44"/>
      <c r="AA142" s="44"/>
      <c r="AB142" s="44"/>
      <c r="CD142" s="44"/>
      <c r="CE142" s="44"/>
    </row>
    <row r="143" spans="25:83" x14ac:dyDescent="0.25">
      <c r="Y143" s="44"/>
      <c r="Z143" s="44"/>
      <c r="AA143" s="44"/>
      <c r="AB143" s="44"/>
      <c r="CD143" s="44"/>
      <c r="CE143" s="44"/>
    </row>
    <row r="144" spans="25:83" x14ac:dyDescent="0.25">
      <c r="Y144" s="44"/>
      <c r="Z144" s="44"/>
      <c r="AA144" s="44"/>
      <c r="AB144" s="44"/>
      <c r="CD144" s="44"/>
      <c r="CE144" s="44"/>
    </row>
    <row r="145" spans="25:83" x14ac:dyDescent="0.25">
      <c r="Y145" s="44"/>
      <c r="Z145" s="44"/>
      <c r="AA145" s="44"/>
      <c r="AB145" s="44"/>
      <c r="CD145" s="44"/>
      <c r="CE145" s="44"/>
    </row>
    <row r="146" spans="25:83" x14ac:dyDescent="0.25">
      <c r="Y146" s="44"/>
      <c r="Z146" s="44"/>
      <c r="AA146" s="44"/>
      <c r="AB146" s="44"/>
      <c r="CD146" s="44"/>
      <c r="CE146" s="44"/>
    </row>
    <row r="147" spans="25:83" x14ac:dyDescent="0.25">
      <c r="Y147" s="44"/>
      <c r="Z147" s="44"/>
      <c r="AA147" s="44"/>
      <c r="AB147" s="44"/>
      <c r="CD147" s="44"/>
      <c r="CE147" s="44"/>
    </row>
    <row r="148" spans="25:83" x14ac:dyDescent="0.25">
      <c r="Y148" s="44"/>
      <c r="Z148" s="44"/>
      <c r="AA148" s="44"/>
      <c r="AB148" s="44"/>
      <c r="CD148" s="44"/>
      <c r="CE148" s="44"/>
    </row>
    <row r="149" spans="25:83" x14ac:dyDescent="0.25">
      <c r="Y149" s="44"/>
      <c r="Z149" s="44"/>
      <c r="AA149" s="44"/>
      <c r="AB149" s="44"/>
      <c r="CD149" s="44"/>
      <c r="CE149" s="44"/>
    </row>
    <row r="150" spans="25:83" x14ac:dyDescent="0.25">
      <c r="Y150" s="44"/>
      <c r="Z150" s="44"/>
      <c r="AA150" s="44"/>
      <c r="AB150" s="44"/>
      <c r="CD150" s="44"/>
      <c r="CE150" s="44"/>
    </row>
    <row r="151" spans="25:83" x14ac:dyDescent="0.25">
      <c r="Y151" s="44"/>
      <c r="Z151" s="44"/>
      <c r="AA151" s="44"/>
      <c r="AB151" s="44"/>
      <c r="CD151" s="44"/>
      <c r="CE151" s="44"/>
    </row>
    <row r="152" spans="25:83" x14ac:dyDescent="0.25">
      <c r="Y152" s="44"/>
      <c r="Z152" s="44"/>
      <c r="AA152" s="44"/>
      <c r="AB152" s="44"/>
      <c r="CD152" s="44"/>
      <c r="CE152" s="44"/>
    </row>
    <row r="153" spans="25:83" x14ac:dyDescent="0.25">
      <c r="Y153" s="44"/>
      <c r="Z153" s="44"/>
      <c r="AA153" s="44"/>
      <c r="AB153" s="44"/>
      <c r="CD153" s="44"/>
      <c r="CE153" s="44"/>
    </row>
    <row r="154" spans="25:83" x14ac:dyDescent="0.25">
      <c r="Y154" s="44"/>
      <c r="Z154" s="44"/>
      <c r="AA154" s="44"/>
      <c r="AB154" s="44"/>
      <c r="CD154" s="44"/>
      <c r="CE154" s="44"/>
    </row>
    <row r="155" spans="25:83" x14ac:dyDescent="0.25">
      <c r="Y155" s="44"/>
      <c r="Z155" s="44"/>
      <c r="AA155" s="44"/>
      <c r="AB155" s="44"/>
      <c r="CD155" s="44"/>
      <c r="CE155" s="44"/>
    </row>
    <row r="156" spans="25:83" x14ac:dyDescent="0.25">
      <c r="Y156" s="44"/>
      <c r="Z156" s="44"/>
      <c r="AA156" s="44"/>
      <c r="AB156" s="44"/>
      <c r="CD156" s="44"/>
      <c r="CE156" s="44"/>
    </row>
    <row r="157" spans="25:83" x14ac:dyDescent="0.25">
      <c r="Y157" s="44"/>
      <c r="Z157" s="44"/>
      <c r="AA157" s="44"/>
      <c r="AB157" s="44"/>
      <c r="CD157" s="44"/>
      <c r="CE157" s="44"/>
    </row>
    <row r="158" spans="25:83" x14ac:dyDescent="0.25">
      <c r="Y158" s="44"/>
      <c r="Z158" s="44"/>
      <c r="AA158" s="44"/>
      <c r="AB158" s="44"/>
      <c r="CD158" s="44"/>
      <c r="CE158" s="44"/>
    </row>
    <row r="159" spans="25:83" x14ac:dyDescent="0.25">
      <c r="Y159" s="44"/>
      <c r="Z159" s="44"/>
      <c r="AA159" s="44"/>
      <c r="AB159" s="44"/>
      <c r="CD159" s="44"/>
      <c r="CE159" s="44"/>
    </row>
    <row r="160" spans="25:83" x14ac:dyDescent="0.25">
      <c r="Y160" s="44"/>
      <c r="Z160" s="44"/>
      <c r="AA160" s="44"/>
      <c r="AB160" s="44"/>
      <c r="CD160" s="44"/>
      <c r="CE160" s="44"/>
    </row>
    <row r="161" spans="25:83" x14ac:dyDescent="0.25">
      <c r="Y161" s="44"/>
      <c r="Z161" s="44"/>
      <c r="AA161" s="44"/>
      <c r="AB161" s="44"/>
      <c r="CD161" s="44"/>
      <c r="CE161" s="44"/>
    </row>
    <row r="162" spans="25:83" x14ac:dyDescent="0.25">
      <c r="Y162" s="44"/>
      <c r="Z162" s="44"/>
      <c r="AA162" s="44"/>
      <c r="AB162" s="44"/>
      <c r="CD162" s="44"/>
      <c r="CE162" s="44"/>
    </row>
    <row r="163" spans="25:83" x14ac:dyDescent="0.25">
      <c r="Y163" s="44"/>
      <c r="Z163" s="44"/>
      <c r="AA163" s="44"/>
      <c r="AB163" s="44"/>
      <c r="CD163" s="44"/>
      <c r="CE163" s="44"/>
    </row>
    <row r="164" spans="25:83" x14ac:dyDescent="0.25">
      <c r="Y164" s="44"/>
      <c r="Z164" s="44"/>
      <c r="AA164" s="44"/>
      <c r="AB164" s="44"/>
      <c r="CD164" s="44"/>
      <c r="CE164" s="44"/>
    </row>
    <row r="165" spans="25:83" x14ac:dyDescent="0.25">
      <c r="Y165" s="44"/>
      <c r="Z165" s="44"/>
      <c r="AA165" s="44"/>
      <c r="AB165" s="44"/>
      <c r="CD165" s="44"/>
      <c r="CE165" s="44"/>
    </row>
    <row r="166" spans="25:83" x14ac:dyDescent="0.25">
      <c r="Y166" s="44"/>
      <c r="Z166" s="44"/>
      <c r="AA166" s="44"/>
      <c r="AB166" s="44"/>
      <c r="CD166" s="44"/>
      <c r="CE166" s="44"/>
    </row>
    <row r="167" spans="25:83" x14ac:dyDescent="0.25">
      <c r="Y167" s="44"/>
      <c r="Z167" s="44"/>
      <c r="AA167" s="44"/>
      <c r="AB167" s="44"/>
      <c r="CD167" s="44"/>
      <c r="CE167" s="44"/>
    </row>
    <row r="168" spans="25:83" x14ac:dyDescent="0.25">
      <c r="Y168" s="44"/>
      <c r="Z168" s="44"/>
      <c r="AA168" s="44"/>
      <c r="AB168" s="44"/>
      <c r="CD168" s="44"/>
      <c r="CE168" s="44"/>
    </row>
    <row r="169" spans="25:83" x14ac:dyDescent="0.25">
      <c r="Y169" s="44"/>
      <c r="Z169" s="44"/>
      <c r="AA169" s="44"/>
      <c r="AB169" s="44"/>
      <c r="CD169" s="44"/>
      <c r="CE169" s="44"/>
    </row>
    <row r="170" spans="25:83" x14ac:dyDescent="0.25">
      <c r="Y170" s="44"/>
      <c r="Z170" s="44"/>
      <c r="AA170" s="44"/>
      <c r="AB170" s="44"/>
      <c r="CD170" s="44"/>
      <c r="CE170" s="44"/>
    </row>
    <row r="171" spans="25:83" x14ac:dyDescent="0.25">
      <c r="Y171" s="44"/>
      <c r="Z171" s="44"/>
      <c r="AA171" s="44"/>
      <c r="AB171" s="44"/>
      <c r="CD171" s="44"/>
      <c r="CE171" s="44"/>
    </row>
    <row r="172" spans="25:83" x14ac:dyDescent="0.25">
      <c r="Y172" s="44"/>
      <c r="Z172" s="44"/>
      <c r="AA172" s="44"/>
      <c r="AB172" s="44"/>
      <c r="CD172" s="44"/>
      <c r="CE172" s="44"/>
    </row>
    <row r="173" spans="25:83" x14ac:dyDescent="0.25">
      <c r="Y173" s="44"/>
      <c r="Z173" s="44"/>
      <c r="AA173" s="44"/>
      <c r="AB173" s="44"/>
      <c r="CD173" s="44"/>
      <c r="CE173" s="44"/>
    </row>
    <row r="174" spans="25:83" x14ac:dyDescent="0.25">
      <c r="Y174" s="44"/>
      <c r="Z174" s="44"/>
      <c r="AA174" s="44"/>
      <c r="AB174" s="44"/>
      <c r="CD174" s="44"/>
      <c r="CE174" s="44"/>
    </row>
    <row r="175" spans="25:83" x14ac:dyDescent="0.25">
      <c r="Y175" s="44"/>
      <c r="Z175" s="44"/>
      <c r="AA175" s="44"/>
      <c r="AB175" s="44"/>
      <c r="CD175" s="44"/>
      <c r="CE175" s="44"/>
    </row>
    <row r="176" spans="25:83" x14ac:dyDescent="0.25">
      <c r="Y176" s="44"/>
      <c r="Z176" s="44"/>
      <c r="AA176" s="44"/>
      <c r="AB176" s="44"/>
      <c r="CD176" s="44"/>
      <c r="CE176" s="44"/>
    </row>
    <row r="177" spans="25:83" x14ac:dyDescent="0.25">
      <c r="Y177" s="44"/>
      <c r="Z177" s="44"/>
      <c r="AA177" s="44"/>
      <c r="AB177" s="44"/>
      <c r="CD177" s="44"/>
      <c r="CE177" s="44"/>
    </row>
    <row r="178" spans="25:83" x14ac:dyDescent="0.25">
      <c r="Y178" s="44"/>
      <c r="Z178" s="44"/>
      <c r="AA178" s="44"/>
      <c r="AB178" s="44"/>
      <c r="CD178" s="44"/>
      <c r="CE178" s="44"/>
    </row>
    <row r="179" spans="25:83" x14ac:dyDescent="0.25">
      <c r="Y179" s="44"/>
      <c r="Z179" s="44"/>
      <c r="AA179" s="44"/>
      <c r="AB179" s="44"/>
      <c r="CD179" s="44"/>
      <c r="CE179" s="44"/>
    </row>
    <row r="180" spans="25:83" x14ac:dyDescent="0.25">
      <c r="Y180" s="44"/>
      <c r="Z180" s="44"/>
      <c r="AA180" s="44"/>
      <c r="AB180" s="44"/>
      <c r="CD180" s="44"/>
      <c r="CE180" s="44"/>
    </row>
    <row r="181" spans="25:83" x14ac:dyDescent="0.25">
      <c r="Y181" s="44"/>
      <c r="Z181" s="44"/>
      <c r="AA181" s="44"/>
      <c r="AB181" s="44"/>
      <c r="CD181" s="44"/>
      <c r="CE181" s="44"/>
    </row>
    <row r="182" spans="25:83" x14ac:dyDescent="0.25">
      <c r="Y182" s="44"/>
      <c r="Z182" s="44"/>
      <c r="AA182" s="44"/>
      <c r="AB182" s="44"/>
      <c r="CD182" s="44"/>
      <c r="CE182" s="44"/>
    </row>
    <row r="183" spans="25:83" x14ac:dyDescent="0.25">
      <c r="Y183" s="44"/>
      <c r="Z183" s="44"/>
      <c r="AA183" s="44"/>
      <c r="AB183" s="44"/>
      <c r="CD183" s="44"/>
      <c r="CE183" s="44"/>
    </row>
    <row r="184" spans="25:83" x14ac:dyDescent="0.25">
      <c r="Y184" s="44"/>
      <c r="Z184" s="44"/>
      <c r="AA184" s="44"/>
      <c r="AB184" s="44"/>
      <c r="CD184" s="44"/>
      <c r="CE184" s="44"/>
    </row>
    <row r="185" spans="25:83" x14ac:dyDescent="0.25">
      <c r="Y185" s="44"/>
      <c r="Z185" s="44"/>
      <c r="AA185" s="44"/>
      <c r="AB185" s="44"/>
      <c r="CD185" s="44"/>
      <c r="CE185" s="44"/>
    </row>
    <row r="186" spans="25:83" x14ac:dyDescent="0.25">
      <c r="Y186" s="44"/>
      <c r="Z186" s="44"/>
      <c r="AA186" s="44"/>
      <c r="AB186" s="44"/>
      <c r="CD186" s="44"/>
      <c r="CE186" s="44"/>
    </row>
    <row r="187" spans="25:83" x14ac:dyDescent="0.25">
      <c r="Y187" s="44"/>
      <c r="Z187" s="44"/>
      <c r="AA187" s="44"/>
      <c r="AB187" s="44"/>
      <c r="CD187" s="44"/>
      <c r="CE187" s="44"/>
    </row>
    <row r="188" spans="25:83" x14ac:dyDescent="0.25">
      <c r="Y188" s="44"/>
      <c r="Z188" s="44"/>
      <c r="AA188" s="44"/>
      <c r="AB188" s="44"/>
      <c r="CD188" s="44"/>
      <c r="CE188" s="44"/>
    </row>
    <row r="189" spans="25:83" x14ac:dyDescent="0.25">
      <c r="Y189" s="44"/>
      <c r="Z189" s="44"/>
      <c r="AA189" s="44"/>
      <c r="AB189" s="44"/>
      <c r="CD189" s="44"/>
      <c r="CE189" s="44"/>
    </row>
    <row r="190" spans="25:83" x14ac:dyDescent="0.25">
      <c r="Y190" s="44"/>
      <c r="Z190" s="44"/>
      <c r="AA190" s="44"/>
      <c r="AB190" s="44"/>
      <c r="CD190" s="44"/>
      <c r="CE190" s="44"/>
    </row>
    <row r="191" spans="25:83" x14ac:dyDescent="0.25">
      <c r="Y191" s="44"/>
      <c r="Z191" s="44"/>
      <c r="AA191" s="44"/>
      <c r="AB191" s="44"/>
      <c r="CD191" s="44"/>
      <c r="CE191" s="44"/>
    </row>
    <row r="192" spans="25:83" x14ac:dyDescent="0.25">
      <c r="Y192" s="44"/>
      <c r="Z192" s="44"/>
      <c r="AA192" s="44"/>
      <c r="AB192" s="44"/>
      <c r="CD192" s="44"/>
      <c r="CE192" s="44"/>
    </row>
    <row r="193" spans="25:83" x14ac:dyDescent="0.25">
      <c r="Y193" s="44"/>
      <c r="Z193" s="44"/>
      <c r="AA193" s="44"/>
      <c r="AB193" s="44"/>
      <c r="CD193" s="44"/>
      <c r="CE193" s="44"/>
    </row>
    <row r="194" spans="25:83" x14ac:dyDescent="0.25">
      <c r="Y194" s="44"/>
      <c r="Z194" s="44"/>
      <c r="AA194" s="44"/>
      <c r="AB194" s="44"/>
      <c r="CD194" s="44"/>
      <c r="CE194" s="44"/>
    </row>
    <row r="195" spans="25:83" x14ac:dyDescent="0.25">
      <c r="Y195" s="44"/>
      <c r="Z195" s="44"/>
      <c r="AA195" s="44"/>
      <c r="AB195" s="44"/>
      <c r="CD195" s="44"/>
      <c r="CE195" s="44"/>
    </row>
    <row r="196" spans="25:83" x14ac:dyDescent="0.25">
      <c r="Y196" s="44"/>
      <c r="Z196" s="44"/>
      <c r="AA196" s="44"/>
      <c r="AB196" s="44"/>
      <c r="CD196" s="44"/>
      <c r="CE196" s="44"/>
    </row>
    <row r="197" spans="25:83" x14ac:dyDescent="0.25">
      <c r="Y197" s="44"/>
      <c r="Z197" s="44"/>
      <c r="AA197" s="44"/>
      <c r="AB197" s="44"/>
      <c r="CD197" s="44"/>
      <c r="CE197" s="44"/>
    </row>
    <row r="198" spans="25:83" x14ac:dyDescent="0.25">
      <c r="Y198" s="44"/>
      <c r="Z198" s="44"/>
      <c r="AA198" s="44"/>
      <c r="AB198" s="44"/>
      <c r="CD198" s="44"/>
      <c r="CE198" s="44"/>
    </row>
    <row r="199" spans="25:83" x14ac:dyDescent="0.25">
      <c r="Y199" s="44"/>
      <c r="Z199" s="44"/>
      <c r="AA199" s="44"/>
      <c r="AB199" s="44"/>
      <c r="CD199" s="44"/>
      <c r="CE199" s="44"/>
    </row>
    <row r="200" spans="25:83" x14ac:dyDescent="0.25">
      <c r="Y200" s="44"/>
      <c r="Z200" s="44"/>
      <c r="AA200" s="44"/>
      <c r="AB200" s="44"/>
      <c r="CD200" s="44"/>
      <c r="CE200" s="44"/>
    </row>
    <row r="201" spans="25:83" x14ac:dyDescent="0.25">
      <c r="Y201" s="44"/>
      <c r="Z201" s="44"/>
      <c r="AA201" s="44"/>
      <c r="AB201" s="44"/>
      <c r="CD201" s="44"/>
      <c r="CE201" s="44"/>
    </row>
    <row r="202" spans="25:83" x14ac:dyDescent="0.25">
      <c r="Y202" s="44"/>
      <c r="Z202" s="44"/>
      <c r="AA202" s="44"/>
      <c r="AB202" s="44"/>
      <c r="CD202" s="44"/>
      <c r="CE202" s="44"/>
    </row>
    <row r="203" spans="25:83" x14ac:dyDescent="0.25">
      <c r="Y203" s="44"/>
      <c r="Z203" s="44"/>
      <c r="AA203" s="44"/>
      <c r="AB203" s="44"/>
      <c r="CD203" s="44"/>
      <c r="CE203" s="44"/>
    </row>
    <row r="204" spans="25:83" x14ac:dyDescent="0.25">
      <c r="Y204" s="44"/>
      <c r="Z204" s="44"/>
      <c r="AA204" s="44"/>
      <c r="AB204" s="44"/>
      <c r="CD204" s="44"/>
      <c r="CE204" s="44"/>
    </row>
    <row r="205" spans="25:83" x14ac:dyDescent="0.25">
      <c r="Y205" s="44"/>
      <c r="Z205" s="44"/>
      <c r="AA205" s="44"/>
      <c r="AB205" s="44"/>
      <c r="CD205" s="44"/>
      <c r="CE205" s="44"/>
    </row>
    <row r="206" spans="25:83" x14ac:dyDescent="0.25">
      <c r="Y206" s="44"/>
      <c r="Z206" s="44"/>
      <c r="AA206" s="44"/>
      <c r="AB206" s="44"/>
      <c r="CD206" s="44"/>
      <c r="CE206" s="44"/>
    </row>
    <row r="207" spans="25:83" x14ac:dyDescent="0.25">
      <c r="Y207" s="44"/>
      <c r="Z207" s="44"/>
      <c r="AA207" s="44"/>
      <c r="AB207" s="44"/>
      <c r="CD207" s="44"/>
      <c r="CE207" s="44"/>
    </row>
    <row r="208" spans="25:83" x14ac:dyDescent="0.25">
      <c r="Y208" s="44"/>
      <c r="Z208" s="44"/>
      <c r="AA208" s="44"/>
      <c r="AB208" s="44"/>
      <c r="CD208" s="44"/>
      <c r="CE208" s="44"/>
    </row>
    <row r="209" spans="25:83" x14ac:dyDescent="0.25">
      <c r="Y209" s="44"/>
      <c r="Z209" s="44"/>
      <c r="AA209" s="44"/>
      <c r="AB209" s="44"/>
      <c r="CD209" s="44"/>
      <c r="CE209" s="44"/>
    </row>
    <row r="210" spans="25:83" x14ac:dyDescent="0.25">
      <c r="Y210" s="44"/>
      <c r="Z210" s="44"/>
      <c r="AA210" s="44"/>
      <c r="AB210" s="44"/>
      <c r="CD210" s="44"/>
      <c r="CE210" s="44"/>
    </row>
    <row r="211" spans="25:83" x14ac:dyDescent="0.25">
      <c r="Y211" s="44"/>
      <c r="Z211" s="44"/>
      <c r="AA211" s="44"/>
      <c r="AB211" s="44"/>
      <c r="CD211" s="44"/>
      <c r="CE211" s="44"/>
    </row>
    <row r="212" spans="25:83" x14ac:dyDescent="0.25">
      <c r="Y212" s="44"/>
      <c r="Z212" s="44"/>
      <c r="AA212" s="44"/>
      <c r="AB212" s="44"/>
      <c r="CD212" s="44"/>
      <c r="CE212" s="44"/>
    </row>
    <row r="213" spans="25:83" x14ac:dyDescent="0.25">
      <c r="Y213" s="44"/>
      <c r="Z213" s="44"/>
      <c r="AA213" s="44"/>
      <c r="AB213" s="44"/>
      <c r="CD213" s="44"/>
      <c r="CE213" s="44"/>
    </row>
    <row r="214" spans="25:83" x14ac:dyDescent="0.25">
      <c r="Y214" s="44"/>
      <c r="Z214" s="44"/>
      <c r="AA214" s="44"/>
      <c r="AB214" s="44"/>
      <c r="CD214" s="44"/>
      <c r="CE214" s="44"/>
    </row>
    <row r="215" spans="25:83" x14ac:dyDescent="0.25">
      <c r="Y215" s="44"/>
      <c r="Z215" s="44"/>
      <c r="AA215" s="44"/>
      <c r="AB215" s="44"/>
      <c r="CD215" s="44"/>
      <c r="CE215" s="44"/>
    </row>
    <row r="216" spans="25:83" x14ac:dyDescent="0.25">
      <c r="Y216" s="44"/>
      <c r="Z216" s="44"/>
      <c r="AA216" s="44"/>
      <c r="AB216" s="44"/>
      <c r="CD216" s="44"/>
      <c r="CE216" s="44"/>
    </row>
    <row r="217" spans="25:83" x14ac:dyDescent="0.25">
      <c r="Y217" s="44"/>
      <c r="Z217" s="44"/>
      <c r="AA217" s="44"/>
      <c r="AB217" s="44"/>
      <c r="CD217" s="44"/>
      <c r="CE217" s="44"/>
    </row>
    <row r="218" spans="25:83" x14ac:dyDescent="0.25">
      <c r="Y218" s="44"/>
      <c r="Z218" s="44"/>
      <c r="AA218" s="44"/>
      <c r="AB218" s="44"/>
      <c r="CD218" s="44"/>
      <c r="CE218" s="44"/>
    </row>
    <row r="219" spans="25:83" x14ac:dyDescent="0.25">
      <c r="Y219" s="44"/>
      <c r="Z219" s="44"/>
      <c r="AA219" s="44"/>
      <c r="AB219" s="44"/>
      <c r="CD219" s="44"/>
      <c r="CE219" s="44"/>
    </row>
    <row r="220" spans="25:83" x14ac:dyDescent="0.25">
      <c r="Y220" s="44"/>
      <c r="Z220" s="44"/>
      <c r="AA220" s="44"/>
      <c r="AB220" s="44"/>
      <c r="CD220" s="44"/>
      <c r="CE220" s="44"/>
    </row>
    <row r="221" spans="25:83" x14ac:dyDescent="0.25">
      <c r="Y221" s="44"/>
      <c r="Z221" s="44"/>
      <c r="AA221" s="44"/>
      <c r="AB221" s="44"/>
      <c r="CD221" s="44"/>
      <c r="CE221" s="44"/>
    </row>
    <row r="222" spans="25:83" x14ac:dyDescent="0.25">
      <c r="Y222" s="44"/>
      <c r="Z222" s="44"/>
      <c r="AA222" s="44"/>
      <c r="AB222" s="44"/>
      <c r="CD222" s="44"/>
      <c r="CE222" s="44"/>
    </row>
    <row r="223" spans="25:83" x14ac:dyDescent="0.25">
      <c r="Y223" s="44"/>
      <c r="Z223" s="44"/>
      <c r="AA223" s="44"/>
      <c r="AB223" s="44"/>
      <c r="CD223" s="44"/>
      <c r="CE223" s="44"/>
    </row>
    <row r="224" spans="25:83" x14ac:dyDescent="0.25">
      <c r="Y224" s="44"/>
      <c r="Z224" s="44"/>
      <c r="AA224" s="44"/>
      <c r="AB224" s="44"/>
      <c r="CD224" s="44"/>
      <c r="CE224" s="44"/>
    </row>
    <row r="225" spans="25:83" x14ac:dyDescent="0.25">
      <c r="Y225" s="44"/>
      <c r="Z225" s="44"/>
      <c r="AA225" s="44"/>
      <c r="AB225" s="44"/>
      <c r="CD225" s="44"/>
      <c r="CE225" s="44"/>
    </row>
    <row r="226" spans="25:83" x14ac:dyDescent="0.25">
      <c r="Y226" s="44"/>
      <c r="Z226" s="44"/>
      <c r="AA226" s="44"/>
      <c r="AB226" s="44"/>
      <c r="CD226" s="44"/>
      <c r="CE226" s="44"/>
    </row>
    <row r="227" spans="25:83" x14ac:dyDescent="0.25">
      <c r="Y227" s="44"/>
      <c r="Z227" s="44"/>
      <c r="AA227" s="44"/>
      <c r="AB227" s="44"/>
      <c r="CD227" s="44"/>
      <c r="CE227" s="44"/>
    </row>
    <row r="228" spans="25:83" x14ac:dyDescent="0.25">
      <c r="Y228" s="44"/>
      <c r="Z228" s="44"/>
      <c r="AA228" s="44"/>
      <c r="AB228" s="44"/>
      <c r="CD228" s="44"/>
      <c r="CE228" s="44"/>
    </row>
    <row r="229" spans="25:83" x14ac:dyDescent="0.25">
      <c r="Y229" s="44"/>
      <c r="Z229" s="44"/>
      <c r="AA229" s="44"/>
      <c r="AB229" s="44"/>
      <c r="CD229" s="44"/>
      <c r="CE229" s="44"/>
    </row>
    <row r="230" spans="25:83" x14ac:dyDescent="0.25">
      <c r="Y230" s="44"/>
      <c r="Z230" s="44"/>
      <c r="AA230" s="44"/>
      <c r="AB230" s="44"/>
      <c r="CD230" s="44"/>
      <c r="CE230" s="44"/>
    </row>
    <row r="231" spans="25:83" x14ac:dyDescent="0.25">
      <c r="Y231" s="44"/>
      <c r="Z231" s="44"/>
      <c r="AA231" s="44"/>
      <c r="AB231" s="44"/>
      <c r="CD231" s="44"/>
      <c r="CE231" s="44"/>
    </row>
    <row r="232" spans="25:83" x14ac:dyDescent="0.25">
      <c r="Y232" s="44"/>
      <c r="Z232" s="44"/>
      <c r="AA232" s="44"/>
      <c r="AB232" s="44"/>
      <c r="CD232" s="44"/>
      <c r="CE232" s="44"/>
    </row>
    <row r="233" spans="25:83" x14ac:dyDescent="0.25">
      <c r="Y233" s="44"/>
      <c r="Z233" s="44"/>
      <c r="AA233" s="44"/>
      <c r="AB233" s="44"/>
      <c r="CD233" s="44"/>
      <c r="CE233" s="44"/>
    </row>
    <row r="234" spans="25:83" x14ac:dyDescent="0.25">
      <c r="Y234" s="44"/>
      <c r="Z234" s="44"/>
      <c r="AA234" s="44"/>
      <c r="AB234" s="44"/>
      <c r="CD234" s="44"/>
      <c r="CE234" s="44"/>
    </row>
    <row r="235" spans="25:83" x14ac:dyDescent="0.25">
      <c r="Y235" s="44"/>
      <c r="Z235" s="44"/>
      <c r="AA235" s="44"/>
      <c r="AB235" s="44"/>
      <c r="CD235" s="44"/>
      <c r="CE235" s="44"/>
    </row>
    <row r="236" spans="25:83" x14ac:dyDescent="0.25">
      <c r="Y236" s="44"/>
      <c r="Z236" s="44"/>
      <c r="AA236" s="44"/>
      <c r="AB236" s="44"/>
      <c r="CD236" s="44"/>
      <c r="CE236" s="44"/>
    </row>
    <row r="237" spans="25:83" x14ac:dyDescent="0.25">
      <c r="Y237" s="44"/>
      <c r="Z237" s="44"/>
      <c r="AA237" s="44"/>
      <c r="AB237" s="44"/>
      <c r="CD237" s="44"/>
      <c r="CE237" s="44"/>
    </row>
    <row r="238" spans="25:83" x14ac:dyDescent="0.25">
      <c r="Y238" s="44"/>
      <c r="Z238" s="44"/>
      <c r="AA238" s="44"/>
      <c r="AB238" s="44"/>
      <c r="CD238" s="44"/>
      <c r="CE238" s="44"/>
    </row>
    <row r="239" spans="25:83" x14ac:dyDescent="0.25">
      <c r="Y239" s="44"/>
      <c r="Z239" s="44"/>
      <c r="AA239" s="44"/>
      <c r="AB239" s="44"/>
      <c r="CD239" s="44"/>
      <c r="CE239" s="44"/>
    </row>
    <row r="240" spans="25:83" x14ac:dyDescent="0.25">
      <c r="Y240" s="44"/>
      <c r="Z240" s="44"/>
      <c r="AA240" s="44"/>
      <c r="AB240" s="44"/>
      <c r="CD240" s="44"/>
      <c r="CE240" s="44"/>
    </row>
    <row r="241" spans="25:83" x14ac:dyDescent="0.25">
      <c r="Y241" s="44"/>
      <c r="Z241" s="44"/>
      <c r="AA241" s="44"/>
      <c r="AB241" s="44"/>
      <c r="CD241" s="44"/>
      <c r="CE241" s="44"/>
    </row>
    <row r="242" spans="25:83" x14ac:dyDescent="0.25">
      <c r="Y242" s="44"/>
      <c r="Z242" s="44"/>
      <c r="AA242" s="44"/>
      <c r="AB242" s="44"/>
      <c r="CD242" s="44"/>
      <c r="CE242" s="44"/>
    </row>
    <row r="243" spans="25:83" x14ac:dyDescent="0.25">
      <c r="Y243" s="44"/>
      <c r="Z243" s="44"/>
      <c r="AA243" s="44"/>
      <c r="AB243" s="44"/>
      <c r="CD243" s="44"/>
      <c r="CE243" s="44"/>
    </row>
    <row r="244" spans="25:83" x14ac:dyDescent="0.25">
      <c r="Y244" s="44"/>
      <c r="Z244" s="44"/>
      <c r="AA244" s="44"/>
      <c r="AB244" s="44"/>
      <c r="CD244" s="44"/>
      <c r="CE244" s="44"/>
    </row>
    <row r="245" spans="25:83" x14ac:dyDescent="0.25">
      <c r="Y245" s="44"/>
      <c r="Z245" s="44"/>
      <c r="AA245" s="44"/>
      <c r="AB245" s="44"/>
      <c r="CD245" s="44"/>
      <c r="CE245" s="44"/>
    </row>
    <row r="246" spans="25:83" x14ac:dyDescent="0.25">
      <c r="Y246" s="44"/>
      <c r="Z246" s="44"/>
      <c r="AA246" s="44"/>
      <c r="AB246" s="44"/>
      <c r="CD246" s="44"/>
      <c r="CE246" s="44"/>
    </row>
    <row r="247" spans="25:83" x14ac:dyDescent="0.25">
      <c r="Y247" s="44"/>
      <c r="Z247" s="44"/>
      <c r="AA247" s="44"/>
      <c r="AB247" s="44"/>
      <c r="CD247" s="44"/>
      <c r="CE247" s="44"/>
    </row>
    <row r="248" spans="25:83" x14ac:dyDescent="0.25">
      <c r="Y248" s="44"/>
      <c r="Z248" s="44"/>
      <c r="AA248" s="44"/>
      <c r="AB248" s="44"/>
      <c r="CD248" s="44"/>
      <c r="CE248" s="44"/>
    </row>
    <row r="249" spans="25:83" x14ac:dyDescent="0.25">
      <c r="Y249" s="44"/>
      <c r="Z249" s="44"/>
      <c r="AA249" s="44"/>
      <c r="AB249" s="44"/>
      <c r="CD249" s="44"/>
      <c r="CE249" s="44"/>
    </row>
    <row r="250" spans="25:83" x14ac:dyDescent="0.25">
      <c r="Y250" s="44"/>
      <c r="Z250" s="44"/>
      <c r="AA250" s="44"/>
      <c r="AB250" s="44"/>
      <c r="CD250" s="44"/>
      <c r="CE250" s="44"/>
    </row>
    <row r="251" spans="25:83" x14ac:dyDescent="0.25">
      <c r="Y251" s="44"/>
      <c r="Z251" s="44"/>
      <c r="AA251" s="44"/>
      <c r="AB251" s="44"/>
      <c r="CD251" s="44"/>
      <c r="CE251" s="44"/>
    </row>
    <row r="252" spans="25:83" x14ac:dyDescent="0.25">
      <c r="Y252" s="44"/>
      <c r="Z252" s="44"/>
      <c r="AA252" s="44"/>
      <c r="AB252" s="44"/>
      <c r="CD252" s="44"/>
      <c r="CE252" s="44"/>
    </row>
    <row r="253" spans="25:83" x14ac:dyDescent="0.25">
      <c r="Y253" s="44"/>
      <c r="Z253" s="44"/>
      <c r="AA253" s="44"/>
      <c r="AB253" s="44"/>
      <c r="CD253" s="44"/>
      <c r="CE253" s="44"/>
    </row>
    <row r="254" spans="25:83" x14ac:dyDescent="0.25">
      <c r="Y254" s="44"/>
      <c r="Z254" s="44"/>
      <c r="AA254" s="44"/>
      <c r="AB254" s="44"/>
      <c r="CD254" s="44"/>
      <c r="CE254" s="44"/>
    </row>
    <row r="255" spans="25:83" x14ac:dyDescent="0.25">
      <c r="Y255" s="44"/>
      <c r="Z255" s="44"/>
      <c r="AA255" s="44"/>
      <c r="AB255" s="44"/>
      <c r="CD255" s="44"/>
      <c r="CE255" s="44"/>
    </row>
    <row r="256" spans="25:83" x14ac:dyDescent="0.25">
      <c r="Y256" s="44"/>
      <c r="Z256" s="44"/>
      <c r="AA256" s="44"/>
      <c r="AB256" s="44"/>
      <c r="CD256" s="44"/>
      <c r="CE256" s="44"/>
    </row>
    <row r="257" spans="25:83" x14ac:dyDescent="0.25">
      <c r="Y257" s="44"/>
      <c r="Z257" s="44"/>
      <c r="AA257" s="44"/>
      <c r="AB257" s="44"/>
      <c r="CD257" s="44"/>
      <c r="CE257" s="44"/>
    </row>
    <row r="258" spans="25:83" x14ac:dyDescent="0.25">
      <c r="Y258" s="44"/>
      <c r="Z258" s="44"/>
      <c r="AA258" s="44"/>
      <c r="AB258" s="44"/>
      <c r="CD258" s="44"/>
      <c r="CE258" s="44"/>
    </row>
    <row r="259" spans="25:83" x14ac:dyDescent="0.25">
      <c r="Y259" s="44"/>
      <c r="Z259" s="44"/>
      <c r="AA259" s="44"/>
      <c r="AB259" s="44"/>
      <c r="CD259" s="44"/>
      <c r="CE259" s="44"/>
    </row>
    <row r="260" spans="25:83" x14ac:dyDescent="0.25">
      <c r="Y260" s="44"/>
      <c r="Z260" s="44"/>
      <c r="AA260" s="44"/>
      <c r="AB260" s="44"/>
      <c r="CD260" s="44"/>
      <c r="CE260" s="44"/>
    </row>
    <row r="261" spans="25:83" x14ac:dyDescent="0.25">
      <c r="Y261" s="44"/>
      <c r="Z261" s="44"/>
      <c r="AA261" s="44"/>
      <c r="AB261" s="44"/>
      <c r="CD261" s="44"/>
      <c r="CE261" s="44"/>
    </row>
    <row r="262" spans="25:83" x14ac:dyDescent="0.25">
      <c r="Y262" s="44"/>
      <c r="Z262" s="44"/>
      <c r="AA262" s="44"/>
      <c r="AB262" s="44"/>
      <c r="CD262" s="44"/>
      <c r="CE262" s="44"/>
    </row>
    <row r="263" spans="25:83" x14ac:dyDescent="0.25">
      <c r="Y263" s="44"/>
      <c r="Z263" s="44"/>
      <c r="AA263" s="44"/>
      <c r="AB263" s="44"/>
      <c r="CD263" s="44"/>
      <c r="CE263" s="44"/>
    </row>
    <row r="264" spans="25:83" x14ac:dyDescent="0.25">
      <c r="Y264" s="44"/>
      <c r="Z264" s="44"/>
      <c r="AA264" s="44"/>
      <c r="AB264" s="44"/>
      <c r="CD264" s="44"/>
      <c r="CE264" s="44"/>
    </row>
    <row r="265" spans="25:83" x14ac:dyDescent="0.25">
      <c r="Y265" s="44"/>
      <c r="Z265" s="44"/>
      <c r="AA265" s="44"/>
      <c r="AB265" s="44"/>
      <c r="CD265" s="44"/>
      <c r="CE265" s="44"/>
    </row>
    <row r="266" spans="25:83" x14ac:dyDescent="0.25">
      <c r="Y266" s="44"/>
      <c r="Z266" s="44"/>
      <c r="AA266" s="44"/>
      <c r="AB266" s="44"/>
      <c r="CD266" s="44"/>
      <c r="CE266" s="44"/>
    </row>
    <row r="267" spans="25:83" x14ac:dyDescent="0.25">
      <c r="Y267" s="44"/>
      <c r="Z267" s="44"/>
      <c r="AA267" s="44"/>
      <c r="AB267" s="44"/>
      <c r="CD267" s="44"/>
      <c r="CE267" s="44"/>
    </row>
    <row r="268" spans="25:83" x14ac:dyDescent="0.25">
      <c r="Y268" s="44"/>
      <c r="Z268" s="44"/>
      <c r="AA268" s="44"/>
      <c r="AB268" s="44"/>
      <c r="CD268" s="44"/>
      <c r="CE268" s="44"/>
    </row>
    <row r="269" spans="25:83" x14ac:dyDescent="0.25">
      <c r="Y269" s="44"/>
      <c r="Z269" s="44"/>
      <c r="AA269" s="44"/>
      <c r="AB269" s="44"/>
      <c r="CD269" s="44"/>
      <c r="CE269" s="44"/>
    </row>
    <row r="270" spans="25:83" x14ac:dyDescent="0.25">
      <c r="Y270" s="44"/>
      <c r="Z270" s="44"/>
      <c r="AA270" s="44"/>
      <c r="AB270" s="44"/>
      <c r="CD270" s="44"/>
      <c r="CE270" s="44"/>
    </row>
    <row r="271" spans="25:83" x14ac:dyDescent="0.25">
      <c r="Y271" s="44"/>
      <c r="Z271" s="44"/>
      <c r="AA271" s="44"/>
      <c r="AB271" s="44"/>
      <c r="CD271" s="44"/>
      <c r="CE271" s="44"/>
    </row>
    <row r="272" spans="25:83" x14ac:dyDescent="0.25">
      <c r="Y272" s="44"/>
      <c r="Z272" s="44"/>
      <c r="AA272" s="44"/>
      <c r="AB272" s="44"/>
      <c r="CD272" s="44"/>
      <c r="CE272" s="44"/>
    </row>
    <row r="273" spans="25:83" x14ac:dyDescent="0.25">
      <c r="Y273" s="44"/>
      <c r="Z273" s="44"/>
      <c r="AA273" s="44"/>
      <c r="AB273" s="44"/>
      <c r="CD273" s="44"/>
      <c r="CE273" s="44"/>
    </row>
    <row r="274" spans="25:83" x14ac:dyDescent="0.25">
      <c r="Y274" s="44"/>
      <c r="Z274" s="44"/>
      <c r="AA274" s="44"/>
      <c r="AB274" s="44"/>
      <c r="CD274" s="44"/>
      <c r="CE274" s="44"/>
    </row>
    <row r="275" spans="25:83" x14ac:dyDescent="0.25">
      <c r="Y275" s="44"/>
      <c r="Z275" s="44"/>
      <c r="AA275" s="44"/>
      <c r="AB275" s="44"/>
      <c r="CD275" s="44"/>
      <c r="CE275" s="44"/>
    </row>
    <row r="276" spans="25:83" x14ac:dyDescent="0.25">
      <c r="Y276" s="44"/>
      <c r="Z276" s="44"/>
      <c r="AA276" s="44"/>
      <c r="AB276" s="44"/>
      <c r="CD276" s="44"/>
      <c r="CE276" s="44"/>
    </row>
    <row r="277" spans="25:83" x14ac:dyDescent="0.25">
      <c r="Y277" s="44"/>
      <c r="Z277" s="44"/>
      <c r="AA277" s="44"/>
      <c r="AB277" s="44"/>
      <c r="CD277" s="44"/>
      <c r="CE277" s="44"/>
    </row>
    <row r="278" spans="25:83" x14ac:dyDescent="0.25">
      <c r="Y278" s="44"/>
      <c r="Z278" s="44"/>
      <c r="AA278" s="44"/>
      <c r="AB278" s="44"/>
      <c r="CD278" s="44"/>
      <c r="CE278" s="44"/>
    </row>
    <row r="279" spans="25:83" x14ac:dyDescent="0.25">
      <c r="Y279" s="44"/>
      <c r="Z279" s="44"/>
      <c r="AA279" s="44"/>
      <c r="AB279" s="44"/>
      <c r="CD279" s="44"/>
      <c r="CE279" s="44"/>
    </row>
    <row r="280" spans="25:83" x14ac:dyDescent="0.25">
      <c r="Y280" s="44"/>
      <c r="Z280" s="44"/>
      <c r="AA280" s="44"/>
      <c r="AB280" s="44"/>
      <c r="CD280" s="44"/>
      <c r="CE280" s="44"/>
    </row>
    <row r="281" spans="25:83" x14ac:dyDescent="0.25">
      <c r="Y281" s="44"/>
      <c r="Z281" s="44"/>
      <c r="AA281" s="44"/>
      <c r="AB281" s="44"/>
      <c r="CD281" s="44"/>
      <c r="CE281" s="44"/>
    </row>
    <row r="282" spans="25:83" x14ac:dyDescent="0.25">
      <c r="Y282" s="44"/>
      <c r="Z282" s="44"/>
      <c r="AA282" s="44"/>
      <c r="AB282" s="44"/>
      <c r="CD282" s="44"/>
      <c r="CE282" s="44"/>
    </row>
    <row r="283" spans="25:83" x14ac:dyDescent="0.25">
      <c r="Y283" s="44"/>
      <c r="Z283" s="44"/>
      <c r="AA283" s="44"/>
      <c r="AB283" s="44"/>
      <c r="CD283" s="44"/>
      <c r="CE283" s="44"/>
    </row>
    <row r="284" spans="25:83" x14ac:dyDescent="0.25">
      <c r="Y284" s="44"/>
      <c r="Z284" s="44"/>
      <c r="AA284" s="44"/>
      <c r="AB284" s="44"/>
      <c r="CD284" s="44"/>
      <c r="CE284" s="44"/>
    </row>
    <row r="285" spans="25:83" x14ac:dyDescent="0.25">
      <c r="Y285" s="44"/>
      <c r="Z285" s="44"/>
      <c r="AA285" s="44"/>
      <c r="AB285" s="44"/>
      <c r="CD285" s="44"/>
      <c r="CE285" s="44"/>
    </row>
    <row r="286" spans="25:83" x14ac:dyDescent="0.25">
      <c r="Y286" s="44"/>
      <c r="Z286" s="44"/>
      <c r="AA286" s="44"/>
      <c r="AB286" s="44"/>
      <c r="CD286" s="44"/>
      <c r="CE286" s="44"/>
    </row>
    <row r="287" spans="25:83" x14ac:dyDescent="0.25">
      <c r="Y287" s="44"/>
      <c r="Z287" s="44"/>
      <c r="AA287" s="44"/>
      <c r="AB287" s="44"/>
      <c r="CD287" s="44"/>
      <c r="CE287" s="44"/>
    </row>
    <row r="288" spans="25:83" x14ac:dyDescent="0.25">
      <c r="Y288" s="44"/>
      <c r="Z288" s="44"/>
      <c r="AA288" s="44"/>
      <c r="AB288" s="44"/>
      <c r="CD288" s="44"/>
      <c r="CE288" s="44"/>
    </row>
    <row r="289" spans="25:83" x14ac:dyDescent="0.25">
      <c r="Y289" s="44"/>
      <c r="Z289" s="44"/>
      <c r="AA289" s="44"/>
      <c r="AB289" s="44"/>
      <c r="CD289" s="44"/>
      <c r="CE289" s="44"/>
    </row>
    <row r="290" spans="25:83" x14ac:dyDescent="0.25">
      <c r="Y290" s="44"/>
      <c r="Z290" s="44"/>
      <c r="AA290" s="44"/>
      <c r="AB290" s="44"/>
      <c r="CD290" s="44"/>
      <c r="CE290" s="44"/>
    </row>
    <row r="291" spans="25:83" x14ac:dyDescent="0.25">
      <c r="Y291" s="44"/>
      <c r="Z291" s="44"/>
      <c r="AA291" s="44"/>
      <c r="AB291" s="44"/>
      <c r="CD291" s="44"/>
      <c r="CE291" s="44"/>
    </row>
    <row r="292" spans="25:83" x14ac:dyDescent="0.25">
      <c r="Y292" s="44"/>
      <c r="Z292" s="44"/>
      <c r="AA292" s="44"/>
      <c r="AB292" s="44"/>
      <c r="CD292" s="44"/>
      <c r="CE292" s="44"/>
    </row>
    <row r="293" spans="25:83" x14ac:dyDescent="0.25">
      <c r="Y293" s="44"/>
      <c r="Z293" s="44"/>
      <c r="AA293" s="44"/>
      <c r="AB293" s="44"/>
      <c r="CD293" s="44"/>
      <c r="CE293" s="44"/>
    </row>
    <row r="294" spans="25:83" x14ac:dyDescent="0.25">
      <c r="Y294" s="44"/>
      <c r="Z294" s="44"/>
      <c r="AA294" s="44"/>
      <c r="AB294" s="44"/>
      <c r="CD294" s="44"/>
      <c r="CE294" s="44"/>
    </row>
    <row r="295" spans="25:83" x14ac:dyDescent="0.25">
      <c r="Y295" s="44"/>
      <c r="Z295" s="44"/>
      <c r="AA295" s="44"/>
      <c r="AB295" s="44"/>
      <c r="CD295" s="44"/>
      <c r="CE295" s="44"/>
    </row>
    <row r="296" spans="25:83" x14ac:dyDescent="0.25">
      <c r="Y296" s="44"/>
      <c r="Z296" s="44"/>
      <c r="AA296" s="44"/>
      <c r="AB296" s="44"/>
      <c r="CD296" s="44"/>
      <c r="CE296" s="44"/>
    </row>
    <row r="297" spans="25:83" x14ac:dyDescent="0.25">
      <c r="Y297" s="44"/>
      <c r="Z297" s="44"/>
      <c r="AA297" s="44"/>
      <c r="AB297" s="44"/>
      <c r="CD297" s="44"/>
      <c r="CE297" s="44"/>
    </row>
    <row r="298" spans="25:83" x14ac:dyDescent="0.25">
      <c r="Y298" s="44"/>
      <c r="Z298" s="44"/>
      <c r="AA298" s="44"/>
      <c r="AB298" s="44"/>
      <c r="CD298" s="44"/>
      <c r="CE298" s="44"/>
    </row>
    <row r="299" spans="25:83" x14ac:dyDescent="0.25">
      <c r="Y299" s="44"/>
      <c r="Z299" s="44"/>
      <c r="AA299" s="44"/>
      <c r="AB299" s="44"/>
      <c r="CD299" s="44"/>
      <c r="CE299" s="44"/>
    </row>
    <row r="300" spans="25:83" x14ac:dyDescent="0.25">
      <c r="Y300" s="44"/>
      <c r="Z300" s="44"/>
      <c r="AA300" s="44"/>
      <c r="AB300" s="44"/>
      <c r="CD300" s="44"/>
      <c r="CE300" s="44"/>
    </row>
    <row r="301" spans="25:83" x14ac:dyDescent="0.25">
      <c r="Y301" s="44"/>
      <c r="Z301" s="44"/>
      <c r="AA301" s="44"/>
      <c r="AB301" s="44"/>
      <c r="CD301" s="44"/>
      <c r="CE301" s="44"/>
    </row>
    <row r="302" spans="25:83" x14ac:dyDescent="0.25">
      <c r="Y302" s="44"/>
      <c r="Z302" s="44"/>
      <c r="AA302" s="44"/>
      <c r="AB302" s="44"/>
      <c r="CD302" s="44"/>
      <c r="CE302" s="44"/>
    </row>
    <row r="303" spans="25:83" x14ac:dyDescent="0.25">
      <c r="Y303" s="44"/>
      <c r="Z303" s="44"/>
      <c r="AA303" s="44"/>
      <c r="AB303" s="44"/>
      <c r="CD303" s="44"/>
      <c r="CE303" s="44"/>
    </row>
    <row r="304" spans="25:83" x14ac:dyDescent="0.25">
      <c r="Y304" s="44"/>
      <c r="Z304" s="44"/>
      <c r="AA304" s="44"/>
      <c r="AB304" s="44"/>
      <c r="CD304" s="44"/>
      <c r="CE304" s="44"/>
    </row>
    <row r="305" spans="25:83" x14ac:dyDescent="0.25">
      <c r="Y305" s="44"/>
      <c r="Z305" s="44"/>
      <c r="AA305" s="44"/>
      <c r="AB305" s="44"/>
      <c r="CD305" s="44"/>
      <c r="CE305" s="44"/>
    </row>
    <row r="306" spans="25:83" x14ac:dyDescent="0.25">
      <c r="Y306" s="44"/>
      <c r="Z306" s="44"/>
      <c r="AA306" s="44"/>
      <c r="AB306" s="44"/>
      <c r="CD306" s="44"/>
      <c r="CE306" s="44"/>
    </row>
    <row r="307" spans="25:83" x14ac:dyDescent="0.25">
      <c r="Y307" s="44"/>
      <c r="Z307" s="44"/>
      <c r="AA307" s="44"/>
      <c r="AB307" s="44"/>
      <c r="CD307" s="44"/>
      <c r="CE307" s="44"/>
    </row>
    <row r="308" spans="25:83" x14ac:dyDescent="0.25">
      <c r="Y308" s="44"/>
      <c r="Z308" s="44"/>
      <c r="AA308" s="44"/>
      <c r="AB308" s="44"/>
      <c r="CD308" s="44"/>
      <c r="CE308" s="44"/>
    </row>
    <row r="309" spans="25:83" x14ac:dyDescent="0.25">
      <c r="Y309" s="44"/>
      <c r="Z309" s="44"/>
      <c r="AA309" s="44"/>
      <c r="AB309" s="44"/>
      <c r="CD309" s="44"/>
      <c r="CE309" s="44"/>
    </row>
    <row r="310" spans="25:83" x14ac:dyDescent="0.25">
      <c r="Y310" s="44"/>
      <c r="Z310" s="44"/>
      <c r="AA310" s="44"/>
      <c r="AB310" s="44"/>
      <c r="CD310" s="44"/>
      <c r="CE310" s="44"/>
    </row>
    <row r="311" spans="25:83" x14ac:dyDescent="0.25">
      <c r="Y311" s="44"/>
      <c r="Z311" s="44"/>
      <c r="AA311" s="44"/>
      <c r="AB311" s="44"/>
      <c r="CD311" s="44"/>
      <c r="CE311" s="44"/>
    </row>
    <row r="312" spans="25:83" x14ac:dyDescent="0.25">
      <c r="Y312" s="44"/>
      <c r="Z312" s="44"/>
      <c r="AA312" s="44"/>
      <c r="AB312" s="44"/>
      <c r="CD312" s="44"/>
      <c r="CE312" s="44"/>
    </row>
    <row r="313" spans="25:83" x14ac:dyDescent="0.25">
      <c r="Y313" s="44"/>
      <c r="Z313" s="44"/>
      <c r="AA313" s="44"/>
      <c r="AB313" s="44"/>
      <c r="CD313" s="44"/>
      <c r="CE313" s="44"/>
    </row>
    <row r="314" spans="25:83" x14ac:dyDescent="0.25">
      <c r="Y314" s="44"/>
      <c r="Z314" s="44"/>
      <c r="AA314" s="44"/>
      <c r="AB314" s="44"/>
      <c r="CD314" s="44"/>
      <c r="CE314" s="44"/>
    </row>
    <row r="315" spans="25:83" x14ac:dyDescent="0.25">
      <c r="Y315" s="44"/>
      <c r="Z315" s="44"/>
      <c r="AA315" s="44"/>
      <c r="AB315" s="44"/>
      <c r="CD315" s="44"/>
      <c r="CE315" s="44"/>
    </row>
    <row r="316" spans="25:83" x14ac:dyDescent="0.25">
      <c r="Y316" s="44"/>
      <c r="Z316" s="44"/>
      <c r="AA316" s="44"/>
      <c r="AB316" s="44"/>
      <c r="CD316" s="44"/>
      <c r="CE316" s="44"/>
    </row>
    <row r="317" spans="25:83" x14ac:dyDescent="0.25">
      <c r="Y317" s="44"/>
      <c r="Z317" s="44"/>
      <c r="AA317" s="44"/>
      <c r="AB317" s="44"/>
      <c r="CD317" s="44"/>
      <c r="CE317" s="44"/>
    </row>
    <row r="318" spans="25:83" x14ac:dyDescent="0.25">
      <c r="Y318" s="44"/>
      <c r="Z318" s="44"/>
      <c r="AA318" s="44"/>
      <c r="AB318" s="44"/>
      <c r="CD318" s="44"/>
      <c r="CE318" s="44"/>
    </row>
    <row r="319" spans="25:83" x14ac:dyDescent="0.25">
      <c r="Y319" s="44"/>
      <c r="Z319" s="44"/>
      <c r="AA319" s="44"/>
      <c r="AB319" s="44"/>
      <c r="CD319" s="44"/>
      <c r="CE319" s="44"/>
    </row>
    <row r="320" spans="25:83" x14ac:dyDescent="0.25">
      <c r="Y320" s="44"/>
      <c r="Z320" s="44"/>
      <c r="AA320" s="44"/>
      <c r="AB320" s="44"/>
      <c r="CD320" s="44"/>
      <c r="CE320" s="44"/>
    </row>
    <row r="321" spans="25:83" x14ac:dyDescent="0.25">
      <c r="Y321" s="44"/>
      <c r="Z321" s="44"/>
      <c r="AA321" s="44"/>
      <c r="AB321" s="44"/>
      <c r="CD321" s="44"/>
      <c r="CE321" s="44"/>
    </row>
    <row r="322" spans="25:83" x14ac:dyDescent="0.25">
      <c r="Y322" s="44"/>
      <c r="Z322" s="44"/>
      <c r="AA322" s="44"/>
      <c r="AB322" s="44"/>
      <c r="CD322" s="44"/>
      <c r="CE322" s="44"/>
    </row>
    <row r="323" spans="25:83" x14ac:dyDescent="0.25">
      <c r="Y323" s="44"/>
      <c r="Z323" s="44"/>
      <c r="AA323" s="44"/>
      <c r="AB323" s="44"/>
      <c r="CD323" s="44"/>
      <c r="CE323" s="44"/>
    </row>
    <row r="324" spans="25:83" x14ac:dyDescent="0.25">
      <c r="Y324" s="44"/>
      <c r="Z324" s="44"/>
      <c r="AA324" s="44"/>
      <c r="AB324" s="44"/>
      <c r="CD324" s="44"/>
      <c r="CE324" s="44"/>
    </row>
    <row r="325" spans="25:83" x14ac:dyDescent="0.25">
      <c r="Y325" s="44"/>
      <c r="Z325" s="44"/>
      <c r="AA325" s="44"/>
      <c r="AB325" s="44"/>
      <c r="CD325" s="44"/>
      <c r="CE325" s="44"/>
    </row>
    <row r="326" spans="25:83" x14ac:dyDescent="0.25">
      <c r="Y326" s="44"/>
      <c r="Z326" s="44"/>
      <c r="AA326" s="44"/>
      <c r="AB326" s="44"/>
      <c r="CD326" s="44"/>
      <c r="CE326" s="44"/>
    </row>
    <row r="327" spans="25:83" x14ac:dyDescent="0.25">
      <c r="Y327" s="44"/>
      <c r="Z327" s="44"/>
      <c r="AA327" s="44"/>
      <c r="AB327" s="44"/>
      <c r="CD327" s="44"/>
      <c r="CE327" s="44"/>
    </row>
    <row r="328" spans="25:83" x14ac:dyDescent="0.25">
      <c r="Y328" s="44"/>
      <c r="Z328" s="44"/>
      <c r="AA328" s="44"/>
      <c r="AB328" s="44"/>
      <c r="CD328" s="44"/>
      <c r="CE328" s="44"/>
    </row>
    <row r="329" spans="25:83" x14ac:dyDescent="0.25">
      <c r="Y329" s="44"/>
      <c r="Z329" s="44"/>
      <c r="AA329" s="44"/>
      <c r="AB329" s="44"/>
      <c r="CD329" s="44"/>
      <c r="CE329" s="44"/>
    </row>
    <row r="330" spans="25:83" x14ac:dyDescent="0.25">
      <c r="Y330" s="44"/>
      <c r="Z330" s="44"/>
      <c r="AA330" s="44"/>
      <c r="AB330" s="44"/>
      <c r="CD330" s="44"/>
      <c r="CE330" s="44"/>
    </row>
    <row r="331" spans="25:83" x14ac:dyDescent="0.25">
      <c r="Y331" s="44"/>
      <c r="Z331" s="44"/>
      <c r="AA331" s="44"/>
      <c r="AB331" s="44"/>
      <c r="CD331" s="44"/>
      <c r="CE331" s="44"/>
    </row>
    <row r="332" spans="25:83" x14ac:dyDescent="0.25">
      <c r="Y332" s="44"/>
      <c r="Z332" s="44"/>
      <c r="AA332" s="44"/>
      <c r="AB332" s="44"/>
      <c r="CD332" s="44"/>
      <c r="CE332" s="44"/>
    </row>
    <row r="333" spans="25:83" x14ac:dyDescent="0.25">
      <c r="Y333" s="44"/>
      <c r="Z333" s="44"/>
      <c r="AA333" s="44"/>
      <c r="AB333" s="44"/>
      <c r="CD333" s="44"/>
      <c r="CE333" s="44"/>
    </row>
    <row r="334" spans="25:83" x14ac:dyDescent="0.25">
      <c r="Y334" s="44"/>
      <c r="Z334" s="44"/>
      <c r="AA334" s="44"/>
      <c r="AB334" s="44"/>
      <c r="CD334" s="44"/>
      <c r="CE334" s="44"/>
    </row>
    <row r="335" spans="25:83" x14ac:dyDescent="0.25">
      <c r="Y335" s="44"/>
      <c r="Z335" s="44"/>
      <c r="AA335" s="44"/>
      <c r="AB335" s="44"/>
      <c r="CD335" s="44"/>
      <c r="CE335" s="44"/>
    </row>
    <row r="336" spans="25:83" x14ac:dyDescent="0.25">
      <c r="Y336" s="44"/>
      <c r="Z336" s="44"/>
      <c r="AA336" s="44"/>
      <c r="AB336" s="44"/>
      <c r="CD336" s="44"/>
      <c r="CE336" s="44"/>
    </row>
    <row r="337" spans="25:83" x14ac:dyDescent="0.25">
      <c r="Y337" s="44"/>
      <c r="Z337" s="44"/>
      <c r="AA337" s="44"/>
      <c r="AB337" s="44"/>
      <c r="CD337" s="44"/>
      <c r="CE337" s="44"/>
    </row>
    <row r="338" spans="25:83" x14ac:dyDescent="0.25">
      <c r="Y338" s="44"/>
      <c r="Z338" s="44"/>
      <c r="AA338" s="44"/>
      <c r="AB338" s="44"/>
      <c r="CD338" s="44"/>
      <c r="CE338" s="44"/>
    </row>
    <row r="339" spans="25:83" x14ac:dyDescent="0.25">
      <c r="Y339" s="44"/>
      <c r="Z339" s="44"/>
      <c r="AA339" s="44"/>
      <c r="AB339" s="44"/>
      <c r="CD339" s="44"/>
      <c r="CE339" s="44"/>
    </row>
    <row r="340" spans="25:83" x14ac:dyDescent="0.25">
      <c r="Y340" s="44"/>
      <c r="Z340" s="44"/>
      <c r="AA340" s="44"/>
      <c r="AB340" s="44"/>
      <c r="CD340" s="44"/>
      <c r="CE340" s="44"/>
    </row>
    <row r="341" spans="25:83" x14ac:dyDescent="0.25">
      <c r="Y341" s="44"/>
      <c r="Z341" s="44"/>
      <c r="AA341" s="44"/>
      <c r="AB341" s="44"/>
      <c r="CD341" s="44"/>
      <c r="CE341" s="44"/>
    </row>
    <row r="342" spans="25:83" x14ac:dyDescent="0.25">
      <c r="Y342" s="44"/>
      <c r="Z342" s="44"/>
      <c r="AA342" s="44"/>
      <c r="AB342" s="44"/>
      <c r="CD342" s="44"/>
      <c r="CE342" s="44"/>
    </row>
    <row r="343" spans="25:83" x14ac:dyDescent="0.25">
      <c r="Y343" s="44"/>
      <c r="Z343" s="44"/>
      <c r="AA343" s="44"/>
      <c r="AB343" s="44"/>
      <c r="CD343" s="44"/>
      <c r="CE343" s="44"/>
    </row>
    <row r="344" spans="25:83" x14ac:dyDescent="0.25">
      <c r="Y344" s="44"/>
      <c r="Z344" s="44"/>
      <c r="AA344" s="44"/>
      <c r="AB344" s="44"/>
      <c r="CD344" s="44"/>
      <c r="CE344" s="44"/>
    </row>
    <row r="345" spans="25:83" x14ac:dyDescent="0.25">
      <c r="Y345" s="44"/>
      <c r="Z345" s="44"/>
      <c r="AA345" s="44"/>
      <c r="AB345" s="44"/>
      <c r="CD345" s="44"/>
      <c r="CE345" s="44"/>
    </row>
    <row r="346" spans="25:83" x14ac:dyDescent="0.25">
      <c r="Y346" s="44"/>
      <c r="Z346" s="44"/>
      <c r="AA346" s="44"/>
      <c r="AB346" s="44"/>
      <c r="CD346" s="44"/>
      <c r="CE346" s="44"/>
    </row>
    <row r="347" spans="25:83" x14ac:dyDescent="0.25">
      <c r="Y347" s="44"/>
      <c r="Z347" s="44"/>
      <c r="AA347" s="44"/>
      <c r="AB347" s="44"/>
      <c r="CD347" s="44"/>
      <c r="CE347" s="44"/>
    </row>
    <row r="348" spans="25:83" x14ac:dyDescent="0.25">
      <c r="Y348" s="44"/>
      <c r="Z348" s="44"/>
      <c r="AA348" s="44"/>
      <c r="AB348" s="44"/>
      <c r="CD348" s="44"/>
      <c r="CE348" s="44"/>
    </row>
    <row r="349" spans="25:83" x14ac:dyDescent="0.25">
      <c r="Y349" s="44"/>
      <c r="Z349" s="44"/>
      <c r="AA349" s="44"/>
      <c r="AB349" s="44"/>
      <c r="CD349" s="44"/>
      <c r="CE349" s="44"/>
    </row>
    <row r="350" spans="25:83" x14ac:dyDescent="0.25">
      <c r="Y350" s="44"/>
      <c r="Z350" s="44"/>
      <c r="AA350" s="44"/>
      <c r="AB350" s="44"/>
      <c r="CD350" s="44"/>
      <c r="CE350" s="44"/>
    </row>
    <row r="351" spans="25:83" x14ac:dyDescent="0.25">
      <c r="Y351" s="44"/>
      <c r="Z351" s="44"/>
      <c r="AA351" s="44"/>
      <c r="AB351" s="44"/>
      <c r="CD351" s="44"/>
      <c r="CE351" s="44"/>
    </row>
    <row r="352" spans="25:83" x14ac:dyDescent="0.25">
      <c r="Y352" s="44"/>
      <c r="Z352" s="44"/>
      <c r="AA352" s="44"/>
      <c r="AB352" s="44"/>
      <c r="CD352" s="44"/>
      <c r="CE352" s="44"/>
    </row>
    <row r="353" spans="25:83" x14ac:dyDescent="0.25">
      <c r="Y353" s="44"/>
      <c r="Z353" s="44"/>
      <c r="AA353" s="44"/>
      <c r="AB353" s="44"/>
      <c r="CD353" s="44"/>
      <c r="CE353" s="44"/>
    </row>
    <row r="354" spans="25:83" x14ac:dyDescent="0.25">
      <c r="Y354" s="44"/>
      <c r="Z354" s="44"/>
      <c r="AA354" s="44"/>
      <c r="AB354" s="44"/>
      <c r="CD354" s="44"/>
      <c r="CE354" s="44"/>
    </row>
    <row r="355" spans="25:83" x14ac:dyDescent="0.25">
      <c r="Y355" s="44"/>
      <c r="Z355" s="44"/>
      <c r="AA355" s="44"/>
      <c r="AB355" s="44"/>
      <c r="CD355" s="44"/>
      <c r="CE355" s="44"/>
    </row>
    <row r="356" spans="25:83" x14ac:dyDescent="0.25">
      <c r="Y356" s="44"/>
      <c r="Z356" s="44"/>
      <c r="AA356" s="44"/>
      <c r="AB356" s="44"/>
      <c r="CD356" s="44"/>
      <c r="CE356" s="44"/>
    </row>
    <row r="357" spans="25:83" x14ac:dyDescent="0.25">
      <c r="Y357" s="44"/>
      <c r="Z357" s="44"/>
      <c r="AA357" s="44"/>
      <c r="AB357" s="44"/>
      <c r="CD357" s="44"/>
      <c r="CE357" s="44"/>
    </row>
    <row r="358" spans="25:83" x14ac:dyDescent="0.25">
      <c r="Y358" s="44"/>
      <c r="Z358" s="44"/>
      <c r="AA358" s="44"/>
      <c r="AB358" s="44"/>
      <c r="CD358" s="44"/>
      <c r="CE358" s="44"/>
    </row>
    <row r="359" spans="25:83" x14ac:dyDescent="0.25">
      <c r="Y359" s="44"/>
      <c r="Z359" s="44"/>
      <c r="AA359" s="44"/>
      <c r="AB359" s="44"/>
      <c r="CD359" s="44"/>
      <c r="CE359" s="44"/>
    </row>
    <row r="360" spans="25:83" x14ac:dyDescent="0.25">
      <c r="Y360" s="44"/>
      <c r="Z360" s="44"/>
      <c r="AA360" s="44"/>
      <c r="AB360" s="44"/>
      <c r="CD360" s="44"/>
      <c r="CE360" s="44"/>
    </row>
    <row r="361" spans="25:83" x14ac:dyDescent="0.25">
      <c r="Y361" s="44"/>
      <c r="Z361" s="44"/>
      <c r="AA361" s="44"/>
      <c r="AB361" s="44"/>
      <c r="CD361" s="44"/>
      <c r="CE361" s="44"/>
    </row>
    <row r="362" spans="25:83" x14ac:dyDescent="0.25">
      <c r="Y362" s="44"/>
      <c r="Z362" s="44"/>
      <c r="AA362" s="44"/>
      <c r="AB362" s="44"/>
      <c r="CD362" s="44"/>
      <c r="CE362" s="44"/>
    </row>
    <row r="363" spans="25:83" x14ac:dyDescent="0.25">
      <c r="Y363" s="44"/>
      <c r="Z363" s="44"/>
      <c r="AA363" s="44"/>
      <c r="AB363" s="44"/>
      <c r="CD363" s="44"/>
      <c r="CE363" s="44"/>
    </row>
    <row r="364" spans="25:83" x14ac:dyDescent="0.25">
      <c r="Y364" s="44"/>
      <c r="Z364" s="44"/>
      <c r="AA364" s="44"/>
      <c r="AB364" s="44"/>
      <c r="CD364" s="44"/>
      <c r="CE364" s="44"/>
    </row>
    <row r="365" spans="25:83" x14ac:dyDescent="0.25">
      <c r="Y365" s="44"/>
      <c r="Z365" s="44"/>
      <c r="AA365" s="44"/>
      <c r="AB365" s="44"/>
      <c r="CD365" s="44"/>
      <c r="CE365" s="44"/>
    </row>
    <row r="366" spans="25:83" x14ac:dyDescent="0.25">
      <c r="Y366" s="44"/>
      <c r="Z366" s="44"/>
      <c r="AA366" s="44"/>
      <c r="AB366" s="44"/>
      <c r="CD366" s="44"/>
      <c r="CE366" s="44"/>
    </row>
    <row r="367" spans="25:83" x14ac:dyDescent="0.25">
      <c r="Y367" s="44"/>
      <c r="Z367" s="44"/>
      <c r="AA367" s="44"/>
      <c r="AB367" s="44"/>
      <c r="CD367" s="44"/>
      <c r="CE367" s="44"/>
    </row>
    <row r="368" spans="25:83" x14ac:dyDescent="0.25">
      <c r="Y368" s="44"/>
      <c r="Z368" s="44"/>
      <c r="AA368" s="44"/>
      <c r="AB368" s="44"/>
      <c r="CD368" s="44"/>
      <c r="CE368" s="44"/>
    </row>
  </sheetData>
  <autoFilter ref="R1:X368"/>
  <mergeCells count="74">
    <mergeCell ref="K8:Q8"/>
    <mergeCell ref="R8:X8"/>
    <mergeCell ref="K9:M9"/>
    <mergeCell ref="N9:P9"/>
    <mergeCell ref="Q9:Q10"/>
    <mergeCell ref="R9:T9"/>
    <mergeCell ref="B2:AH2"/>
    <mergeCell ref="B4:AH4"/>
    <mergeCell ref="B7:J9"/>
    <mergeCell ref="K7:X7"/>
    <mergeCell ref="Y7:Y10"/>
    <mergeCell ref="Z7:Z10"/>
    <mergeCell ref="AA7:AA10"/>
    <mergeCell ref="AB7:AB10"/>
    <mergeCell ref="AC7:AG7"/>
    <mergeCell ref="AH7:AH10"/>
    <mergeCell ref="U9:W9"/>
    <mergeCell ref="X9:X10"/>
    <mergeCell ref="B11:B18"/>
    <mergeCell ref="C11:C18"/>
    <mergeCell ref="AJ11:AJ18"/>
    <mergeCell ref="F11:F12"/>
    <mergeCell ref="G11:G12"/>
    <mergeCell ref="AK11:AK18"/>
    <mergeCell ref="AL11:AL18"/>
    <mergeCell ref="AM11:AM18"/>
    <mergeCell ref="D12:D14"/>
    <mergeCell ref="E12:E14"/>
    <mergeCell ref="D17:D18"/>
    <mergeCell ref="E17:E18"/>
    <mergeCell ref="AM19:AM21"/>
    <mergeCell ref="B19:B21"/>
    <mergeCell ref="C19:C21"/>
    <mergeCell ref="AJ19:AJ21"/>
    <mergeCell ref="AK19:AK21"/>
    <mergeCell ref="AL19:AL21"/>
    <mergeCell ref="AM25:AM26"/>
    <mergeCell ref="AJ23:AJ24"/>
    <mergeCell ref="AK23:AK24"/>
    <mergeCell ref="AL23:AL24"/>
    <mergeCell ref="B23:B24"/>
    <mergeCell ref="C23:C24"/>
    <mergeCell ref="F25:F26"/>
    <mergeCell ref="G22:G23"/>
    <mergeCell ref="C27:C29"/>
    <mergeCell ref="AJ27:AJ29"/>
    <mergeCell ref="AK27:AK29"/>
    <mergeCell ref="AL27:AL29"/>
    <mergeCell ref="AM23:AM24"/>
    <mergeCell ref="B25:B26"/>
    <mergeCell ref="C25:C26"/>
    <mergeCell ref="AJ25:AJ26"/>
    <mergeCell ref="AK25:AK26"/>
    <mergeCell ref="AL25:AL26"/>
    <mergeCell ref="Q40:Q41"/>
    <mergeCell ref="R40:W41"/>
    <mergeCell ref="AM27:AM29"/>
    <mergeCell ref="B30:B35"/>
    <mergeCell ref="C30:C35"/>
    <mergeCell ref="AJ30:AJ35"/>
    <mergeCell ref="AK30:AK35"/>
    <mergeCell ref="AL30:AL35"/>
    <mergeCell ref="AM30:AM35"/>
    <mergeCell ref="B27:B29"/>
    <mergeCell ref="B43:G43"/>
    <mergeCell ref="A45:AI45"/>
    <mergeCell ref="X40:X41"/>
    <mergeCell ref="Y40:Y41"/>
    <mergeCell ref="Z40:Z41"/>
    <mergeCell ref="AB40:AB41"/>
    <mergeCell ref="AC40:AG40"/>
    <mergeCell ref="B40:G41"/>
    <mergeCell ref="J40:J41"/>
    <mergeCell ref="K40:P41"/>
  </mergeCells>
  <phoneticPr fontId="0" type="noConversion"/>
  <conditionalFormatting sqref="AH19:AH38 AG19:AG39 AG11:AH18">
    <cfRule type="cellIs" dxfId="722" priority="8" stopIfTrue="1" operator="equal">
      <formula>"X"</formula>
    </cfRule>
  </conditionalFormatting>
  <conditionalFormatting sqref="AC11:AC39">
    <cfRule type="cellIs" dxfId="721" priority="4" stopIfTrue="1" operator="equal">
      <formula>"X"</formula>
    </cfRule>
  </conditionalFormatting>
  <conditionalFormatting sqref="AF11:AF39">
    <cfRule type="cellIs" dxfId="720" priority="5" stopIfTrue="1" operator="equal">
      <formula>"X"</formula>
    </cfRule>
  </conditionalFormatting>
  <conditionalFormatting sqref="AD11:AD39">
    <cfRule type="cellIs" dxfId="719" priority="6" stopIfTrue="1" operator="equal">
      <formula>"X"</formula>
    </cfRule>
  </conditionalFormatting>
  <conditionalFormatting sqref="AE11:AE39">
    <cfRule type="cellIs" dxfId="718" priority="7" stopIfTrue="1" operator="equal">
      <formula>"X"</formula>
    </cfRule>
  </conditionalFormatting>
  <conditionalFormatting sqref="AH39">
    <cfRule type="cellIs" dxfId="717" priority="2" stopIfTrue="1" operator="equal">
      <formula>"X"</formula>
    </cfRule>
  </conditionalFormatting>
  <hyperlinks>
    <hyperlink ref="Q5" location="'3'!A1" display="'3'!A1"/>
    <hyperlink ref="Q6" location="'4'!A1" display="'4'!A1"/>
    <hyperlink ref="Q7" location="'5'!A1" display="'5'!A1"/>
    <hyperlink ref="Q8" location="'6'!A1" display="'6'!A1"/>
    <hyperlink ref="Q9" location="'7'!A1" display="'7'!A1"/>
    <hyperlink ref="Q10" location="'8'!A1" display="'8'!A1"/>
    <hyperlink ref="Q3" location="'1'!A1" display="'1'!A1"/>
    <hyperlink ref="Q11" location="'9'!A1" display="'9'!A1"/>
    <hyperlink ref="Q12" location="'10'!A1" display="'10'!A1"/>
  </hyperlinks>
  <pageMargins left="0.23622047244094491" right="0.23622047244094491" top="0.74803149606299213" bottom="0.74803149606299213" header="0.31496062992125984" footer="0.31496062992125984"/>
  <pageSetup paperSize="9" scale="45"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BH317"/>
  <sheetViews>
    <sheetView view="pageBreakPreview" topLeftCell="A22" zoomScale="80" zoomScaleNormal="80" zoomScaleSheetLayoutView="80" workbookViewId="0">
      <selection activeCell="A37" sqref="A37:W37"/>
    </sheetView>
  </sheetViews>
  <sheetFormatPr defaultColWidth="5.140625" defaultRowHeight="15" x14ac:dyDescent="0.25"/>
  <cols>
    <col min="1" max="26" width="5.28515625" style="37" customWidth="1"/>
    <col min="27" max="27" width="5.28515625" style="38" customWidth="1"/>
    <col min="28" max="33" width="5.28515625" style="37" customWidth="1"/>
    <col min="34" max="35" width="5.28515625" style="2" customWidth="1"/>
    <col min="36" max="16384" width="5.140625" style="2"/>
  </cols>
  <sheetData>
    <row r="1" spans="1:60" ht="3" customHeight="1" thickBot="1" x14ac:dyDescent="0.3">
      <c r="A1" s="403"/>
      <c r="B1" s="404"/>
      <c r="C1" s="404"/>
      <c r="D1" s="404"/>
      <c r="E1" s="404"/>
      <c r="F1" s="404"/>
      <c r="G1" s="404"/>
      <c r="H1" s="404"/>
      <c r="I1" s="404"/>
      <c r="J1" s="404"/>
      <c r="K1" s="404"/>
      <c r="L1" s="404"/>
      <c r="M1" s="404"/>
      <c r="N1" s="404"/>
      <c r="O1" s="404"/>
      <c r="P1" s="404"/>
      <c r="Q1" s="404"/>
      <c r="R1" s="404"/>
      <c r="S1" s="404"/>
      <c r="T1" s="404"/>
      <c r="U1" s="404"/>
      <c r="V1" s="404"/>
      <c r="W1" s="404"/>
      <c r="X1" s="404"/>
      <c r="Y1" s="404"/>
      <c r="Z1" s="404"/>
      <c r="AA1" s="404"/>
      <c r="AB1" s="404"/>
      <c r="AC1" s="404"/>
      <c r="AD1" s="404"/>
      <c r="AE1" s="404"/>
      <c r="AF1" s="404"/>
      <c r="AG1" s="405"/>
      <c r="AH1" s="1"/>
      <c r="AI1" s="1"/>
      <c r="AJ1" s="1"/>
      <c r="AK1" s="1"/>
    </row>
    <row r="2" spans="1:60" ht="30" customHeight="1" thickTop="1" thickBot="1" x14ac:dyDescent="0.3">
      <c r="A2" s="406" t="s">
        <v>223</v>
      </c>
      <c r="B2" s="406"/>
      <c r="C2" s="406"/>
      <c r="D2" s="406"/>
      <c r="E2" s="406"/>
      <c r="F2" s="406"/>
      <c r="G2" s="406"/>
      <c r="H2" s="406"/>
      <c r="I2" s="406"/>
      <c r="J2" s="406"/>
      <c r="K2" s="406"/>
      <c r="L2" s="406"/>
      <c r="M2" s="406"/>
      <c r="N2" s="406"/>
      <c r="O2" s="406"/>
      <c r="P2" s="406"/>
      <c r="Q2" s="406"/>
      <c r="R2" s="406"/>
      <c r="S2" s="406"/>
      <c r="T2" s="406"/>
      <c r="U2" s="406"/>
      <c r="V2" s="406"/>
      <c r="W2" s="406"/>
      <c r="X2" s="406"/>
      <c r="Y2" s="406"/>
      <c r="Z2" s="406"/>
      <c r="AA2" s="406"/>
      <c r="AB2" s="406"/>
      <c r="AC2" s="406"/>
      <c r="AD2" s="406"/>
      <c r="AE2" s="406"/>
      <c r="AF2" s="406"/>
      <c r="AG2" s="406"/>
      <c r="AH2" s="406"/>
      <c r="AI2" s="406"/>
      <c r="AJ2" s="1"/>
      <c r="AK2" s="1"/>
    </row>
    <row r="3" spans="1:60" s="5" customFormat="1" ht="35.25" customHeight="1" thickTop="1" thickBot="1" x14ac:dyDescent="0.3">
      <c r="A3" s="407" t="s">
        <v>3</v>
      </c>
      <c r="B3" s="408"/>
      <c r="C3" s="408"/>
      <c r="D3" s="408"/>
      <c r="E3" s="408"/>
      <c r="F3" s="408"/>
      <c r="G3" s="408"/>
      <c r="H3" s="408"/>
      <c r="I3" s="408"/>
      <c r="J3" s="408"/>
      <c r="K3" s="408"/>
      <c r="L3" s="408"/>
      <c r="M3" s="408"/>
      <c r="N3" s="408"/>
      <c r="O3" s="408"/>
      <c r="P3" s="408"/>
      <c r="Q3" s="408"/>
      <c r="R3" s="408"/>
      <c r="S3" s="408"/>
      <c r="T3" s="408"/>
      <c r="U3" s="408"/>
      <c r="V3" s="408"/>
      <c r="W3" s="408"/>
      <c r="X3" s="408"/>
      <c r="Y3" s="408"/>
      <c r="Z3" s="408"/>
      <c r="AA3" s="408"/>
      <c r="AB3" s="408"/>
      <c r="AC3" s="408"/>
      <c r="AD3" s="408"/>
      <c r="AE3" s="408"/>
      <c r="AF3" s="408"/>
      <c r="AG3" s="409"/>
      <c r="AH3" s="3" t="s">
        <v>4</v>
      </c>
      <c r="AI3" s="3" t="str">
        <f>'Elenco P.O.'!B11</f>
        <v xml:space="preserve">Ciclo della Programmazione: corretta gestione e programmazione delle risorse finanziarie dell'ente al fine di garantire la qualità dei servizi svolti e il rispetto dei piani e dei programmi della politica - </v>
      </c>
      <c r="AJ3" s="4"/>
      <c r="AK3" s="4"/>
    </row>
    <row r="4" spans="1:60" s="5" customFormat="1" ht="33" customHeight="1" thickTop="1" thickBot="1" x14ac:dyDescent="0.3">
      <c r="A4" s="410" t="s">
        <v>5</v>
      </c>
      <c r="B4" s="410"/>
      <c r="C4" s="410"/>
      <c r="D4" s="410"/>
      <c r="E4" s="410"/>
      <c r="F4" s="410"/>
      <c r="G4" s="410"/>
      <c r="H4" s="410"/>
      <c r="I4" s="410"/>
      <c r="J4" s="410"/>
      <c r="K4" s="410"/>
      <c r="L4" s="410"/>
      <c r="M4" s="410"/>
      <c r="N4" s="410"/>
      <c r="O4" s="410"/>
      <c r="P4" s="410"/>
      <c r="Q4" s="410"/>
      <c r="R4" s="410"/>
      <c r="S4" s="410">
        <f>'Elenco P.O.'!C1</f>
        <v>0</v>
      </c>
      <c r="T4" s="410"/>
      <c r="U4" s="410"/>
      <c r="V4" s="410"/>
      <c r="W4" s="410"/>
      <c r="X4" s="410"/>
      <c r="Y4" s="410"/>
      <c r="Z4" s="410"/>
      <c r="AA4" s="410"/>
      <c r="AB4" s="410"/>
      <c r="AC4" s="410"/>
      <c r="AD4" s="410"/>
      <c r="AE4" s="410"/>
      <c r="AF4" s="410"/>
      <c r="AG4" s="410"/>
      <c r="AH4" s="410"/>
      <c r="AI4" s="410"/>
      <c r="AJ4" s="4"/>
      <c r="AK4" s="4"/>
    </row>
    <row r="5" spans="1:60" s="7" customFormat="1" ht="35.25" customHeight="1" thickTop="1" thickBot="1" x14ac:dyDescent="0.3">
      <c r="A5" s="406" t="s">
        <v>6</v>
      </c>
      <c r="B5" s="406"/>
      <c r="C5" s="406"/>
      <c r="D5" s="406"/>
      <c r="E5" s="415" t="s">
        <v>7</v>
      </c>
      <c r="F5" s="415"/>
      <c r="G5" s="415"/>
      <c r="H5" s="415"/>
      <c r="I5" s="415"/>
      <c r="J5" s="415"/>
      <c r="K5" s="406" t="s">
        <v>8</v>
      </c>
      <c r="L5" s="406"/>
      <c r="M5" s="406"/>
      <c r="N5" s="406"/>
      <c r="O5" s="406"/>
      <c r="P5" s="415"/>
      <c r="Q5" s="415"/>
      <c r="R5" s="415"/>
      <c r="S5" s="415"/>
      <c r="T5" s="415"/>
      <c r="U5" s="415"/>
      <c r="V5" s="415"/>
      <c r="W5" s="415"/>
      <c r="X5" s="406" t="s">
        <v>9</v>
      </c>
      <c r="Y5" s="406"/>
      <c r="Z5" s="406"/>
      <c r="AA5" s="406"/>
      <c r="AB5" s="406"/>
      <c r="AC5" s="415" t="s">
        <v>10</v>
      </c>
      <c r="AD5" s="415"/>
      <c r="AE5" s="415"/>
      <c r="AF5" s="415"/>
      <c r="AG5" s="415"/>
      <c r="AH5" s="415"/>
      <c r="AI5" s="415"/>
      <c r="AJ5" s="6"/>
      <c r="AK5" s="6"/>
      <c r="BA5" s="411" t="s">
        <v>11</v>
      </c>
      <c r="BB5" s="411"/>
      <c r="BC5" s="411"/>
      <c r="BD5" s="411"/>
      <c r="BE5" s="411"/>
      <c r="BF5" s="411"/>
      <c r="BG5" s="411"/>
      <c r="BH5" s="411"/>
    </row>
    <row r="6" spans="1:60" s="5" customFormat="1" ht="33" customHeight="1" thickTop="1" thickBot="1" x14ac:dyDescent="0.3">
      <c r="A6" s="406" t="s">
        <v>12</v>
      </c>
      <c r="B6" s="406"/>
      <c r="C6" s="406"/>
      <c r="D6" s="406"/>
      <c r="E6" s="423"/>
      <c r="F6" s="423"/>
      <c r="G6" s="423"/>
      <c r="H6" s="423"/>
      <c r="I6" s="423"/>
      <c r="J6" s="423"/>
      <c r="K6" s="423"/>
      <c r="L6" s="423"/>
      <c r="M6" s="423"/>
      <c r="N6" s="423"/>
      <c r="O6" s="423"/>
      <c r="P6" s="423"/>
      <c r="Q6" s="423"/>
      <c r="R6" s="423"/>
      <c r="S6" s="423"/>
      <c r="T6" s="423"/>
      <c r="U6" s="423"/>
      <c r="V6" s="423"/>
      <c r="W6" s="423"/>
      <c r="X6" s="423"/>
      <c r="Y6" s="423"/>
      <c r="Z6" s="423"/>
      <c r="AA6" s="423"/>
      <c r="AB6" s="423"/>
      <c r="AC6" s="423"/>
      <c r="AD6" s="423"/>
      <c r="AE6" s="423"/>
      <c r="AF6" s="423"/>
      <c r="AG6" s="423"/>
      <c r="AH6" s="423"/>
      <c r="AI6" s="423"/>
      <c r="AJ6" s="4"/>
      <c r="AK6" s="4"/>
    </row>
    <row r="7" spans="1:60" s="5" customFormat="1" ht="33.75" customHeight="1" thickTop="1" thickBot="1" x14ac:dyDescent="0.3">
      <c r="A7" s="406" t="s">
        <v>13</v>
      </c>
      <c r="B7" s="406"/>
      <c r="C7" s="406"/>
      <c r="D7" s="406"/>
      <c r="E7" s="416"/>
      <c r="F7" s="416"/>
      <c r="G7" s="416"/>
      <c r="H7" s="416"/>
      <c r="I7" s="416"/>
      <c r="J7" s="416"/>
      <c r="K7" s="416"/>
      <c r="L7" s="416"/>
      <c r="M7" s="416"/>
      <c r="N7" s="416"/>
      <c r="O7" s="416"/>
      <c r="P7" s="416"/>
      <c r="Q7" s="416"/>
      <c r="R7" s="416"/>
      <c r="S7" s="416"/>
      <c r="T7" s="416"/>
      <c r="U7" s="416"/>
      <c r="V7" s="416"/>
      <c r="W7" s="416"/>
      <c r="X7" s="416"/>
      <c r="Y7" s="416"/>
      <c r="Z7" s="416"/>
      <c r="AA7" s="416"/>
      <c r="AB7" s="416"/>
      <c r="AC7" s="416"/>
      <c r="AD7" s="416"/>
      <c r="AE7" s="416"/>
      <c r="AF7" s="416"/>
      <c r="AG7" s="416"/>
      <c r="AH7" s="416"/>
      <c r="AI7" s="416"/>
      <c r="AJ7" s="4"/>
      <c r="AK7" s="4"/>
    </row>
    <row r="8" spans="1:60" s="5" customFormat="1" ht="33.75" customHeight="1" thickTop="1" thickBot="1" x14ac:dyDescent="0.3">
      <c r="A8" s="406" t="s">
        <v>14</v>
      </c>
      <c r="B8" s="406"/>
      <c r="C8" s="406"/>
      <c r="D8" s="406"/>
      <c r="E8" s="416"/>
      <c r="F8" s="416"/>
      <c r="G8" s="416"/>
      <c r="H8" s="416"/>
      <c r="I8" s="416"/>
      <c r="J8" s="416"/>
      <c r="K8" s="416"/>
      <c r="L8" s="416"/>
      <c r="M8" s="416"/>
      <c r="N8" s="416"/>
      <c r="O8" s="416"/>
      <c r="P8" s="416"/>
      <c r="Q8" s="416"/>
      <c r="R8" s="416"/>
      <c r="S8" s="416"/>
      <c r="T8" s="416"/>
      <c r="U8" s="416"/>
      <c r="V8" s="416"/>
      <c r="W8" s="416"/>
      <c r="X8" s="416"/>
      <c r="Y8" s="416"/>
      <c r="Z8" s="416"/>
      <c r="AA8" s="416"/>
      <c r="AB8" s="416"/>
      <c r="AC8" s="416"/>
      <c r="AD8" s="416"/>
      <c r="AE8" s="416"/>
      <c r="AF8" s="416"/>
      <c r="AG8" s="416"/>
      <c r="AH8" s="416"/>
      <c r="AI8" s="416"/>
      <c r="AJ8" s="4"/>
      <c r="AK8" s="4"/>
    </row>
    <row r="9" spans="1:60" s="5" customFormat="1" ht="15" customHeight="1" thickTop="1" x14ac:dyDescent="0.25">
      <c r="A9" s="412" t="s">
        <v>15</v>
      </c>
      <c r="B9" s="413"/>
      <c r="C9" s="413"/>
      <c r="D9" s="413"/>
      <c r="E9" s="413"/>
      <c r="F9" s="413"/>
      <c r="G9" s="413"/>
      <c r="H9" s="413"/>
      <c r="I9" s="413"/>
      <c r="J9" s="413"/>
      <c r="K9" s="413"/>
      <c r="L9" s="413"/>
      <c r="M9" s="413"/>
      <c r="N9" s="413"/>
      <c r="O9" s="413"/>
      <c r="P9" s="413"/>
      <c r="Q9" s="413"/>
      <c r="R9" s="413"/>
      <c r="S9" s="413"/>
      <c r="T9" s="413"/>
      <c r="U9" s="413"/>
      <c r="V9" s="413"/>
      <c r="W9" s="413"/>
      <c r="X9" s="413"/>
      <c r="Y9" s="413"/>
      <c r="Z9" s="413"/>
      <c r="AA9" s="413"/>
      <c r="AB9" s="413"/>
      <c r="AC9" s="413"/>
      <c r="AD9" s="413"/>
      <c r="AE9" s="413"/>
      <c r="AF9" s="413"/>
      <c r="AG9" s="413"/>
      <c r="AH9" s="413"/>
      <c r="AI9" s="414"/>
      <c r="AJ9" s="4"/>
      <c r="AK9" s="4"/>
    </row>
    <row r="10" spans="1:60" s="5" customFormat="1" ht="17.25" customHeight="1" thickBot="1" x14ac:dyDescent="0.3">
      <c r="A10" s="417"/>
      <c r="B10" s="418"/>
      <c r="C10" s="418"/>
      <c r="D10" s="418"/>
      <c r="E10" s="418"/>
      <c r="F10" s="418"/>
      <c r="G10" s="418"/>
      <c r="H10" s="418"/>
      <c r="I10" s="418"/>
      <c r="J10" s="418"/>
      <c r="K10" s="418"/>
      <c r="L10" s="418"/>
      <c r="M10" s="418"/>
      <c r="N10" s="418"/>
      <c r="O10" s="418"/>
      <c r="P10" s="418"/>
      <c r="Q10" s="418"/>
      <c r="R10" s="418"/>
      <c r="S10" s="418"/>
      <c r="T10" s="418"/>
      <c r="U10" s="418"/>
      <c r="V10" s="418"/>
      <c r="W10" s="418"/>
      <c r="X10" s="418"/>
      <c r="Y10" s="418"/>
      <c r="Z10" s="418"/>
      <c r="AA10" s="418"/>
      <c r="AB10" s="418"/>
      <c r="AC10" s="418"/>
      <c r="AD10" s="418"/>
      <c r="AE10" s="418"/>
      <c r="AF10" s="418"/>
      <c r="AG10" s="418"/>
      <c r="AH10" s="418"/>
      <c r="AI10" s="419"/>
      <c r="AJ10" s="4"/>
      <c r="AK10" s="4"/>
    </row>
    <row r="11" spans="1:60" s="5" customFormat="1" ht="45" customHeight="1" thickTop="1" thickBot="1" x14ac:dyDescent="0.3">
      <c r="A11" s="420"/>
      <c r="B11" s="421"/>
      <c r="C11" s="421"/>
      <c r="D11" s="421"/>
      <c r="E11" s="421"/>
      <c r="F11" s="421"/>
      <c r="G11" s="421"/>
      <c r="H11" s="421"/>
      <c r="I11" s="421"/>
      <c r="J11" s="421"/>
      <c r="K11" s="421"/>
      <c r="L11" s="421"/>
      <c r="M11" s="421"/>
      <c r="N11" s="421"/>
      <c r="O11" s="421"/>
      <c r="P11" s="421"/>
      <c r="Q11" s="421"/>
      <c r="R11" s="421"/>
      <c r="S11" s="421"/>
      <c r="T11" s="421"/>
      <c r="U11" s="421"/>
      <c r="V11" s="421"/>
      <c r="W11" s="421"/>
      <c r="X11" s="421"/>
      <c r="Y11" s="421"/>
      <c r="Z11" s="421"/>
      <c r="AA11" s="421"/>
      <c r="AB11" s="421"/>
      <c r="AC11" s="421"/>
      <c r="AD11" s="421"/>
      <c r="AE11" s="421"/>
      <c r="AF11" s="421"/>
      <c r="AG11" s="421"/>
      <c r="AH11" s="421"/>
      <c r="AI11" s="422"/>
      <c r="AJ11" s="4"/>
      <c r="AK11" s="4"/>
    </row>
    <row r="12" spans="1:60" s="5" customFormat="1" ht="21" customHeight="1" thickTop="1" thickBot="1" x14ac:dyDescent="0.3">
      <c r="A12" s="407" t="s">
        <v>16</v>
      </c>
      <c r="B12" s="408"/>
      <c r="C12" s="408"/>
      <c r="D12" s="408"/>
      <c r="E12" s="408"/>
      <c r="F12" s="408"/>
      <c r="G12" s="408"/>
      <c r="H12" s="408"/>
      <c r="I12" s="408"/>
      <c r="J12" s="408"/>
      <c r="K12" s="408"/>
      <c r="L12" s="408"/>
      <c r="M12" s="408"/>
      <c r="N12" s="408"/>
      <c r="O12" s="408"/>
      <c r="P12" s="408"/>
      <c r="Q12" s="408"/>
      <c r="R12" s="408"/>
      <c r="S12" s="408"/>
      <c r="T12" s="408"/>
      <c r="U12" s="408"/>
      <c r="V12" s="408"/>
      <c r="W12" s="408"/>
      <c r="X12" s="408"/>
      <c r="Y12" s="408"/>
      <c r="Z12" s="408"/>
      <c r="AA12" s="408"/>
      <c r="AB12" s="408"/>
      <c r="AC12" s="408"/>
      <c r="AD12" s="408"/>
      <c r="AE12" s="408"/>
      <c r="AF12" s="408"/>
      <c r="AG12" s="408"/>
      <c r="AH12" s="408"/>
      <c r="AI12" s="409"/>
      <c r="AJ12" s="8"/>
      <c r="AK12" s="8"/>
    </row>
    <row r="13" spans="1:60" s="5" customFormat="1" ht="43.5" customHeight="1" thickTop="1" thickBot="1" x14ac:dyDescent="0.3">
      <c r="A13" s="407" t="s">
        <v>17</v>
      </c>
      <c r="B13" s="408"/>
      <c r="C13" s="408"/>
      <c r="D13" s="409"/>
      <c r="E13" s="412" t="str">
        <f>'Elenco P.O.'!E11</f>
        <v>Misura la capacità di utilizzo delle risorse a disposizione</v>
      </c>
      <c r="F13" s="413"/>
      <c r="G13" s="413"/>
      <c r="H13" s="413"/>
      <c r="I13" s="413"/>
      <c r="J13" s="413"/>
      <c r="K13" s="413"/>
      <c r="L13" s="413"/>
      <c r="M13" s="413"/>
      <c r="N13" s="413"/>
      <c r="O13" s="413"/>
      <c r="P13" s="413"/>
      <c r="Q13" s="413"/>
      <c r="R13" s="413"/>
      <c r="S13" s="413"/>
      <c r="T13" s="413"/>
      <c r="U13" s="413"/>
      <c r="V13" s="413"/>
      <c r="W13" s="413"/>
      <c r="X13" s="413"/>
      <c r="Y13" s="413"/>
      <c r="Z13" s="413"/>
      <c r="AA13" s="413"/>
      <c r="AB13" s="413"/>
      <c r="AC13" s="413"/>
      <c r="AD13" s="413"/>
      <c r="AE13" s="413"/>
      <c r="AF13" s="413"/>
      <c r="AG13" s="413"/>
      <c r="AH13" s="413"/>
      <c r="AI13" s="414"/>
      <c r="AJ13" s="4"/>
      <c r="AK13" s="4"/>
    </row>
    <row r="14" spans="1:60" s="5" customFormat="1" ht="16.5" thickTop="1" x14ac:dyDescent="0.25">
      <c r="A14" s="412" t="s">
        <v>18</v>
      </c>
      <c r="B14" s="413"/>
      <c r="C14" s="413"/>
      <c r="D14" s="413"/>
      <c r="E14" s="427" t="s">
        <v>219</v>
      </c>
      <c r="F14" s="429"/>
      <c r="G14" s="429"/>
      <c r="H14" s="429"/>
      <c r="I14" s="429"/>
      <c r="J14" s="429"/>
      <c r="K14" s="429"/>
      <c r="L14" s="429"/>
      <c r="M14" s="427" t="s">
        <v>220</v>
      </c>
      <c r="N14" s="429"/>
      <c r="O14" s="429"/>
      <c r="P14" s="429"/>
      <c r="Q14" s="429"/>
      <c r="R14" s="429"/>
      <c r="S14" s="429"/>
      <c r="T14" s="429"/>
      <c r="U14" s="427" t="s">
        <v>221</v>
      </c>
      <c r="V14" s="429"/>
      <c r="W14" s="429"/>
      <c r="X14" s="429"/>
      <c r="Y14" s="429"/>
      <c r="Z14" s="429"/>
      <c r="AA14" s="429"/>
      <c r="AB14" s="429"/>
      <c r="AC14" s="427" t="s">
        <v>222</v>
      </c>
      <c r="AD14" s="429"/>
      <c r="AE14" s="428"/>
      <c r="AF14" s="427">
        <v>2018</v>
      </c>
      <c r="AG14" s="428"/>
      <c r="AH14" s="427">
        <v>2017</v>
      </c>
      <c r="AI14" s="428"/>
      <c r="AJ14" s="4"/>
      <c r="AK14" s="4"/>
      <c r="AV14" s="4"/>
      <c r="AW14" s="4"/>
      <c r="AX14" s="4"/>
    </row>
    <row r="15" spans="1:60" s="5" customFormat="1" ht="15.75" x14ac:dyDescent="0.25">
      <c r="A15" s="430"/>
      <c r="B15" s="431"/>
      <c r="C15" s="431"/>
      <c r="D15" s="432"/>
      <c r="E15" s="424"/>
      <c r="F15" s="426"/>
      <c r="G15" s="426"/>
      <c r="H15" s="426"/>
      <c r="I15" s="426"/>
      <c r="J15" s="426"/>
      <c r="K15" s="426"/>
      <c r="L15" s="426"/>
      <c r="M15" s="424"/>
      <c r="N15" s="426"/>
      <c r="O15" s="426"/>
      <c r="P15" s="426"/>
      <c r="Q15" s="426"/>
      <c r="R15" s="426"/>
      <c r="S15" s="426"/>
      <c r="T15" s="426"/>
      <c r="U15" s="424"/>
      <c r="V15" s="426"/>
      <c r="W15" s="426"/>
      <c r="X15" s="426"/>
      <c r="Y15" s="426"/>
      <c r="Z15" s="426"/>
      <c r="AA15" s="426"/>
      <c r="AB15" s="426"/>
      <c r="AC15" s="424"/>
      <c r="AD15" s="426"/>
      <c r="AE15" s="425"/>
      <c r="AF15" s="424"/>
      <c r="AG15" s="425"/>
      <c r="AH15" s="424"/>
      <c r="AI15" s="425"/>
      <c r="AJ15" s="4"/>
      <c r="AK15" s="4"/>
      <c r="AV15" s="4"/>
      <c r="AW15" s="4"/>
      <c r="AX15" s="4"/>
    </row>
    <row r="16" spans="1:60" s="5" customFormat="1" ht="15.75" x14ac:dyDescent="0.25">
      <c r="A16" s="430"/>
      <c r="B16" s="431"/>
      <c r="C16" s="431"/>
      <c r="D16" s="432"/>
      <c r="E16" s="424"/>
      <c r="F16" s="426"/>
      <c r="G16" s="426"/>
      <c r="H16" s="426"/>
      <c r="I16" s="426"/>
      <c r="J16" s="426"/>
      <c r="K16" s="426"/>
      <c r="L16" s="426"/>
      <c r="M16" s="424"/>
      <c r="N16" s="426"/>
      <c r="O16" s="426"/>
      <c r="P16" s="426"/>
      <c r="Q16" s="426"/>
      <c r="R16" s="426"/>
      <c r="S16" s="426"/>
      <c r="T16" s="426"/>
      <c r="U16" s="424"/>
      <c r="V16" s="426"/>
      <c r="W16" s="426"/>
      <c r="X16" s="426"/>
      <c r="Y16" s="426"/>
      <c r="Z16" s="426"/>
      <c r="AA16" s="426"/>
      <c r="AB16" s="426"/>
      <c r="AC16" s="424"/>
      <c r="AD16" s="426"/>
      <c r="AE16" s="425"/>
      <c r="AF16" s="424"/>
      <c r="AG16" s="425"/>
      <c r="AH16" s="424"/>
      <c r="AI16" s="425"/>
      <c r="AJ16" s="4"/>
      <c r="AK16" s="4"/>
      <c r="AV16" s="4"/>
      <c r="AW16" s="4"/>
      <c r="AX16" s="4"/>
    </row>
    <row r="17" spans="1:50" s="5" customFormat="1" ht="15.75" x14ac:dyDescent="0.25">
      <c r="A17" s="430"/>
      <c r="B17" s="431"/>
      <c r="C17" s="431"/>
      <c r="D17" s="432"/>
      <c r="E17" s="424"/>
      <c r="F17" s="426"/>
      <c r="G17" s="426"/>
      <c r="H17" s="426"/>
      <c r="I17" s="426"/>
      <c r="J17" s="426"/>
      <c r="K17" s="426"/>
      <c r="L17" s="426"/>
      <c r="M17" s="424"/>
      <c r="N17" s="426"/>
      <c r="O17" s="426"/>
      <c r="P17" s="426"/>
      <c r="Q17" s="426"/>
      <c r="R17" s="426"/>
      <c r="S17" s="426"/>
      <c r="T17" s="426"/>
      <c r="U17" s="424"/>
      <c r="V17" s="426"/>
      <c r="W17" s="426"/>
      <c r="X17" s="426"/>
      <c r="Y17" s="426"/>
      <c r="Z17" s="426"/>
      <c r="AA17" s="426"/>
      <c r="AB17" s="426"/>
      <c r="AC17" s="424"/>
      <c r="AD17" s="426"/>
      <c r="AE17" s="425"/>
      <c r="AF17" s="424"/>
      <c r="AG17" s="425"/>
      <c r="AH17" s="424"/>
      <c r="AI17" s="425"/>
      <c r="AJ17" s="4"/>
      <c r="AK17" s="4"/>
      <c r="AV17" s="4"/>
      <c r="AW17" s="4"/>
      <c r="AX17" s="4"/>
    </row>
    <row r="18" spans="1:50" s="5" customFormat="1" ht="15.75" x14ac:dyDescent="0.25">
      <c r="A18" s="430"/>
      <c r="B18" s="431"/>
      <c r="C18" s="431"/>
      <c r="D18" s="432"/>
      <c r="E18" s="424"/>
      <c r="F18" s="426"/>
      <c r="G18" s="426"/>
      <c r="H18" s="426"/>
      <c r="I18" s="426"/>
      <c r="J18" s="426"/>
      <c r="K18" s="426"/>
      <c r="L18" s="426"/>
      <c r="M18" s="424"/>
      <c r="N18" s="426"/>
      <c r="O18" s="426"/>
      <c r="P18" s="426"/>
      <c r="Q18" s="426"/>
      <c r="R18" s="426"/>
      <c r="S18" s="426"/>
      <c r="T18" s="426"/>
      <c r="U18" s="424"/>
      <c r="V18" s="426"/>
      <c r="W18" s="426"/>
      <c r="X18" s="426"/>
      <c r="Y18" s="426"/>
      <c r="Z18" s="426"/>
      <c r="AA18" s="426"/>
      <c r="AB18" s="426"/>
      <c r="AC18" s="424"/>
      <c r="AD18" s="426"/>
      <c r="AE18" s="425"/>
      <c r="AF18" s="424"/>
      <c r="AG18" s="425"/>
      <c r="AH18" s="424"/>
      <c r="AI18" s="425"/>
      <c r="AJ18" s="4"/>
      <c r="AK18" s="4"/>
      <c r="AV18" s="4"/>
      <c r="AW18" s="4"/>
      <c r="AX18" s="4"/>
    </row>
    <row r="19" spans="1:50" s="5" customFormat="1" ht="15.75" x14ac:dyDescent="0.25">
      <c r="A19" s="430"/>
      <c r="B19" s="431"/>
      <c r="C19" s="431"/>
      <c r="D19" s="432"/>
      <c r="E19" s="424"/>
      <c r="F19" s="426"/>
      <c r="G19" s="426"/>
      <c r="H19" s="426"/>
      <c r="I19" s="426"/>
      <c r="J19" s="426"/>
      <c r="K19" s="426"/>
      <c r="L19" s="426"/>
      <c r="M19" s="424"/>
      <c r="N19" s="426"/>
      <c r="O19" s="426"/>
      <c r="P19" s="426"/>
      <c r="Q19" s="426"/>
      <c r="R19" s="426"/>
      <c r="S19" s="426"/>
      <c r="T19" s="426"/>
      <c r="U19" s="424"/>
      <c r="V19" s="426"/>
      <c r="W19" s="426"/>
      <c r="X19" s="426"/>
      <c r="Y19" s="426"/>
      <c r="Z19" s="426"/>
      <c r="AA19" s="426"/>
      <c r="AB19" s="426"/>
      <c r="AC19" s="424"/>
      <c r="AD19" s="426"/>
      <c r="AE19" s="425"/>
      <c r="AF19" s="424"/>
      <c r="AG19" s="425"/>
      <c r="AH19" s="424"/>
      <c r="AI19" s="425"/>
      <c r="AJ19" s="4"/>
      <c r="AK19" s="4"/>
      <c r="AV19" s="4"/>
      <c r="AW19" s="4"/>
      <c r="AX19" s="4"/>
    </row>
    <row r="20" spans="1:50" s="5" customFormat="1" ht="15.75" x14ac:dyDescent="0.25">
      <c r="A20" s="430"/>
      <c r="B20" s="431"/>
      <c r="C20" s="431"/>
      <c r="D20" s="432"/>
      <c r="E20" s="424"/>
      <c r="F20" s="426"/>
      <c r="G20" s="426"/>
      <c r="H20" s="426"/>
      <c r="I20" s="426"/>
      <c r="J20" s="426"/>
      <c r="K20" s="426"/>
      <c r="L20" s="426"/>
      <c r="M20" s="424"/>
      <c r="N20" s="426"/>
      <c r="O20" s="426"/>
      <c r="P20" s="426"/>
      <c r="Q20" s="426"/>
      <c r="R20" s="426"/>
      <c r="S20" s="426"/>
      <c r="T20" s="426"/>
      <c r="U20" s="424"/>
      <c r="V20" s="426"/>
      <c r="W20" s="426"/>
      <c r="X20" s="426"/>
      <c r="Y20" s="426"/>
      <c r="Z20" s="426"/>
      <c r="AA20" s="426"/>
      <c r="AB20" s="426"/>
      <c r="AC20" s="424"/>
      <c r="AD20" s="426"/>
      <c r="AE20" s="425"/>
      <c r="AF20" s="424"/>
      <c r="AG20" s="425"/>
      <c r="AH20" s="424"/>
      <c r="AI20" s="425"/>
      <c r="AJ20" s="4"/>
      <c r="AK20" s="4"/>
      <c r="AV20" s="4"/>
      <c r="AW20" s="4"/>
      <c r="AX20" s="4"/>
    </row>
    <row r="21" spans="1:50" s="5" customFormat="1" ht="15.75" x14ac:dyDescent="0.25">
      <c r="A21" s="430"/>
      <c r="B21" s="431"/>
      <c r="C21" s="431"/>
      <c r="D21" s="432"/>
      <c r="E21" s="424"/>
      <c r="F21" s="426"/>
      <c r="G21" s="426"/>
      <c r="H21" s="426"/>
      <c r="I21" s="426"/>
      <c r="J21" s="426"/>
      <c r="K21" s="426"/>
      <c r="L21" s="426"/>
      <c r="M21" s="424"/>
      <c r="N21" s="426"/>
      <c r="O21" s="426"/>
      <c r="P21" s="426"/>
      <c r="Q21" s="426"/>
      <c r="R21" s="426"/>
      <c r="S21" s="426"/>
      <c r="T21" s="426"/>
      <c r="U21" s="424"/>
      <c r="V21" s="426"/>
      <c r="W21" s="426"/>
      <c r="X21" s="426"/>
      <c r="Y21" s="426"/>
      <c r="Z21" s="426"/>
      <c r="AA21" s="426"/>
      <c r="AB21" s="426"/>
      <c r="AC21" s="424"/>
      <c r="AD21" s="426"/>
      <c r="AE21" s="425"/>
      <c r="AF21" s="424"/>
      <c r="AG21" s="425"/>
      <c r="AH21" s="424"/>
      <c r="AI21" s="425"/>
      <c r="AJ21" s="4"/>
      <c r="AK21" s="4"/>
      <c r="AV21" s="4"/>
      <c r="AW21" s="4"/>
      <c r="AX21" s="4"/>
    </row>
    <row r="22" spans="1:50" s="5" customFormat="1" ht="15.75" x14ac:dyDescent="0.25">
      <c r="A22" s="430"/>
      <c r="B22" s="431"/>
      <c r="C22" s="431"/>
      <c r="D22" s="432"/>
      <c r="E22" s="64"/>
      <c r="F22" s="65"/>
      <c r="G22" s="65"/>
      <c r="H22" s="65"/>
      <c r="I22" s="65"/>
      <c r="J22" s="65"/>
      <c r="K22" s="65"/>
      <c r="L22" s="65"/>
      <c r="M22" s="64"/>
      <c r="N22" s="65"/>
      <c r="O22" s="65"/>
      <c r="P22" s="65"/>
      <c r="Q22" s="65"/>
      <c r="R22" s="65"/>
      <c r="S22" s="65"/>
      <c r="T22" s="65"/>
      <c r="U22" s="64"/>
      <c r="V22" s="65"/>
      <c r="W22" s="65"/>
      <c r="X22" s="65"/>
      <c r="Y22" s="65"/>
      <c r="Z22" s="65"/>
      <c r="AA22" s="65"/>
      <c r="AB22" s="65"/>
      <c r="AC22" s="64"/>
      <c r="AD22" s="65"/>
      <c r="AE22" s="66"/>
      <c r="AF22" s="64"/>
      <c r="AG22" s="66"/>
      <c r="AH22" s="64"/>
      <c r="AI22" s="66"/>
      <c r="AJ22" s="4"/>
      <c r="AK22" s="4"/>
      <c r="AV22" s="4"/>
      <c r="AW22" s="4"/>
      <c r="AX22" s="4"/>
    </row>
    <row r="23" spans="1:50" s="5" customFormat="1" ht="15.75" x14ac:dyDescent="0.25">
      <c r="A23" s="430"/>
      <c r="B23" s="431"/>
      <c r="C23" s="431"/>
      <c r="D23" s="432"/>
      <c r="E23" s="64"/>
      <c r="F23" s="65"/>
      <c r="G23" s="65"/>
      <c r="H23" s="65"/>
      <c r="I23" s="65"/>
      <c r="J23" s="65"/>
      <c r="K23" s="65"/>
      <c r="L23" s="65"/>
      <c r="M23" s="64"/>
      <c r="N23" s="65"/>
      <c r="O23" s="65"/>
      <c r="P23" s="65"/>
      <c r="Q23" s="65"/>
      <c r="R23" s="65"/>
      <c r="S23" s="65"/>
      <c r="T23" s="65"/>
      <c r="U23" s="64"/>
      <c r="V23" s="65"/>
      <c r="W23" s="65"/>
      <c r="X23" s="65"/>
      <c r="Y23" s="65"/>
      <c r="Z23" s="65"/>
      <c r="AA23" s="65"/>
      <c r="AB23" s="65"/>
      <c r="AC23" s="64"/>
      <c r="AD23" s="65"/>
      <c r="AE23" s="66"/>
      <c r="AF23" s="64"/>
      <c r="AG23" s="66"/>
      <c r="AH23" s="64"/>
      <c r="AI23" s="66"/>
      <c r="AJ23" s="4"/>
      <c r="AK23" s="4"/>
      <c r="AV23" s="4"/>
      <c r="AW23" s="4"/>
      <c r="AX23" s="4"/>
    </row>
    <row r="24" spans="1:50" s="5" customFormat="1" ht="15.75" x14ac:dyDescent="0.25">
      <c r="A24" s="430"/>
      <c r="B24" s="431"/>
      <c r="C24" s="431"/>
      <c r="D24" s="432"/>
      <c r="E24" s="64"/>
      <c r="F24" s="65"/>
      <c r="G24" s="65"/>
      <c r="H24" s="65"/>
      <c r="I24" s="65"/>
      <c r="J24" s="65"/>
      <c r="K24" s="65"/>
      <c r="L24" s="65"/>
      <c r="M24" s="64"/>
      <c r="N24" s="65"/>
      <c r="O24" s="65"/>
      <c r="P24" s="65"/>
      <c r="Q24" s="65"/>
      <c r="R24" s="65"/>
      <c r="S24" s="65"/>
      <c r="T24" s="65"/>
      <c r="U24" s="64"/>
      <c r="V24" s="65"/>
      <c r="W24" s="65"/>
      <c r="X24" s="65"/>
      <c r="Y24" s="65"/>
      <c r="Z24" s="65"/>
      <c r="AA24" s="65"/>
      <c r="AB24" s="65"/>
      <c r="AC24" s="64"/>
      <c r="AD24" s="65"/>
      <c r="AE24" s="66"/>
      <c r="AF24" s="64"/>
      <c r="AG24" s="66"/>
      <c r="AH24" s="64"/>
      <c r="AI24" s="66"/>
      <c r="AJ24" s="4"/>
      <c r="AK24" s="4"/>
      <c r="AV24" s="4"/>
      <c r="AW24" s="4"/>
      <c r="AX24" s="4"/>
    </row>
    <row r="25" spans="1:50" s="5" customFormat="1" ht="15.75" x14ac:dyDescent="0.25">
      <c r="A25" s="430"/>
      <c r="B25" s="431"/>
      <c r="C25" s="431"/>
      <c r="D25" s="432"/>
      <c r="E25" s="64"/>
      <c r="F25" s="65"/>
      <c r="G25" s="65"/>
      <c r="H25" s="65"/>
      <c r="I25" s="65"/>
      <c r="J25" s="65"/>
      <c r="K25" s="65"/>
      <c r="L25" s="65"/>
      <c r="M25" s="64"/>
      <c r="N25" s="65"/>
      <c r="O25" s="65"/>
      <c r="P25" s="65"/>
      <c r="Q25" s="65"/>
      <c r="R25" s="65"/>
      <c r="S25" s="65"/>
      <c r="T25" s="65"/>
      <c r="U25" s="64"/>
      <c r="V25" s="65"/>
      <c r="W25" s="65"/>
      <c r="X25" s="65"/>
      <c r="Y25" s="65"/>
      <c r="Z25" s="65"/>
      <c r="AA25" s="65"/>
      <c r="AB25" s="65"/>
      <c r="AC25" s="64"/>
      <c r="AD25" s="65"/>
      <c r="AE25" s="66"/>
      <c r="AF25" s="64"/>
      <c r="AG25" s="66"/>
      <c r="AH25" s="64"/>
      <c r="AI25" s="66"/>
      <c r="AJ25" s="4"/>
      <c r="AK25" s="4"/>
      <c r="AV25" s="4"/>
      <c r="AW25" s="4"/>
      <c r="AX25" s="4"/>
    </row>
    <row r="26" spans="1:50" s="5" customFormat="1" ht="15.75" x14ac:dyDescent="0.25">
      <c r="A26" s="430"/>
      <c r="B26" s="431"/>
      <c r="C26" s="431"/>
      <c r="D26" s="432"/>
      <c r="E26" s="64"/>
      <c r="F26" s="65"/>
      <c r="G26" s="65"/>
      <c r="H26" s="65"/>
      <c r="I26" s="65"/>
      <c r="J26" s="65"/>
      <c r="K26" s="65"/>
      <c r="L26" s="65"/>
      <c r="M26" s="64"/>
      <c r="N26" s="65"/>
      <c r="O26" s="65"/>
      <c r="P26" s="65"/>
      <c r="Q26" s="65"/>
      <c r="R26" s="65"/>
      <c r="S26" s="65"/>
      <c r="T26" s="65"/>
      <c r="U26" s="64"/>
      <c r="V26" s="65"/>
      <c r="W26" s="65"/>
      <c r="X26" s="65"/>
      <c r="Y26" s="65"/>
      <c r="Z26" s="65"/>
      <c r="AA26" s="65"/>
      <c r="AB26" s="65"/>
      <c r="AC26" s="64"/>
      <c r="AD26" s="65"/>
      <c r="AE26" s="66"/>
      <c r="AF26" s="64"/>
      <c r="AG26" s="66"/>
      <c r="AH26" s="64"/>
      <c r="AI26" s="66"/>
      <c r="AJ26" s="4"/>
      <c r="AK26" s="4"/>
      <c r="AV26" s="4"/>
      <c r="AW26" s="4"/>
      <c r="AX26" s="4"/>
    </row>
    <row r="27" spans="1:50" s="5" customFormat="1" ht="15.75" x14ac:dyDescent="0.25">
      <c r="A27" s="430"/>
      <c r="B27" s="431"/>
      <c r="C27" s="431"/>
      <c r="D27" s="432"/>
      <c r="E27" s="64"/>
      <c r="F27" s="65"/>
      <c r="G27" s="65"/>
      <c r="H27" s="65"/>
      <c r="I27" s="65"/>
      <c r="J27" s="65"/>
      <c r="K27" s="65"/>
      <c r="L27" s="65"/>
      <c r="M27" s="64"/>
      <c r="N27" s="65"/>
      <c r="O27" s="65"/>
      <c r="P27" s="65"/>
      <c r="Q27" s="65"/>
      <c r="R27" s="65"/>
      <c r="S27" s="65"/>
      <c r="T27" s="65"/>
      <c r="U27" s="64"/>
      <c r="V27" s="65"/>
      <c r="W27" s="65"/>
      <c r="X27" s="65"/>
      <c r="Y27" s="65"/>
      <c r="Z27" s="65"/>
      <c r="AA27" s="65"/>
      <c r="AB27" s="65"/>
      <c r="AC27" s="64"/>
      <c r="AD27" s="65"/>
      <c r="AE27" s="66"/>
      <c r="AF27" s="64"/>
      <c r="AG27" s="66"/>
      <c r="AH27" s="64"/>
      <c r="AI27" s="66"/>
      <c r="AJ27" s="4"/>
      <c r="AK27" s="4"/>
      <c r="AV27" s="4"/>
      <c r="AW27" s="4"/>
      <c r="AX27" s="4"/>
    </row>
    <row r="28" spans="1:50" s="5" customFormat="1" ht="16.5" thickBot="1" x14ac:dyDescent="0.3">
      <c r="A28" s="417"/>
      <c r="B28" s="418"/>
      <c r="C28" s="418"/>
      <c r="D28" s="419"/>
      <c r="E28" s="424"/>
      <c r="F28" s="426"/>
      <c r="G28" s="426"/>
      <c r="H28" s="426"/>
      <c r="I28" s="426"/>
      <c r="J28" s="426"/>
      <c r="K28" s="426"/>
      <c r="L28" s="426"/>
      <c r="M28" s="424"/>
      <c r="N28" s="426"/>
      <c r="O28" s="426"/>
      <c r="P28" s="426"/>
      <c r="Q28" s="426"/>
      <c r="R28" s="426"/>
      <c r="S28" s="426"/>
      <c r="T28" s="426"/>
      <c r="U28" s="424"/>
      <c r="V28" s="426"/>
      <c r="W28" s="426"/>
      <c r="X28" s="426"/>
      <c r="Y28" s="426"/>
      <c r="Z28" s="426"/>
      <c r="AA28" s="426"/>
      <c r="AB28" s="426"/>
      <c r="AC28" s="424"/>
      <c r="AD28" s="426"/>
      <c r="AE28" s="425"/>
      <c r="AF28" s="424"/>
      <c r="AG28" s="425"/>
      <c r="AH28" s="424"/>
      <c r="AI28" s="425"/>
      <c r="AJ28" s="4"/>
      <c r="AK28" s="4"/>
      <c r="AV28" s="4"/>
      <c r="AW28" s="4"/>
      <c r="AX28" s="4"/>
    </row>
    <row r="29" spans="1:50" s="5" customFormat="1" ht="15.75" customHeight="1" thickTop="1" thickBot="1" x14ac:dyDescent="0.3">
      <c r="A29" s="406" t="s">
        <v>19</v>
      </c>
      <c r="B29" s="406"/>
      <c r="C29" s="406"/>
      <c r="D29" s="406"/>
      <c r="E29" s="406" t="s">
        <v>20</v>
      </c>
      <c r="F29" s="406"/>
      <c r="G29" s="406"/>
      <c r="H29" s="406"/>
      <c r="I29" s="407" t="s">
        <v>21</v>
      </c>
      <c r="J29" s="408"/>
      <c r="K29" s="408"/>
      <c r="L29" s="408"/>
      <c r="M29" s="408"/>
      <c r="N29" s="408"/>
      <c r="O29" s="408"/>
      <c r="P29" s="408"/>
      <c r="Q29" s="408"/>
      <c r="R29" s="408"/>
      <c r="S29" s="408"/>
      <c r="T29" s="408"/>
      <c r="U29" s="408"/>
      <c r="V29" s="408"/>
      <c r="W29" s="409"/>
      <c r="X29" s="406" t="s">
        <v>22</v>
      </c>
      <c r="Y29" s="406"/>
      <c r="Z29" s="406"/>
      <c r="AA29" s="406"/>
      <c r="AB29" s="406"/>
      <c r="AC29" s="406"/>
      <c r="AD29" s="406"/>
      <c r="AE29" s="406"/>
      <c r="AF29" s="406"/>
      <c r="AG29" s="406"/>
      <c r="AH29" s="406"/>
      <c r="AI29" s="406"/>
      <c r="AJ29" s="4"/>
      <c r="AK29" s="4"/>
    </row>
    <row r="30" spans="1:50" s="5" customFormat="1" ht="15.75" customHeight="1" thickTop="1" thickBot="1" x14ac:dyDescent="0.3">
      <c r="A30" s="406"/>
      <c r="B30" s="406"/>
      <c r="C30" s="406"/>
      <c r="D30" s="406"/>
      <c r="E30" s="406"/>
      <c r="F30" s="406"/>
      <c r="G30" s="406"/>
      <c r="H30" s="406"/>
      <c r="I30" s="407" t="s">
        <v>23</v>
      </c>
      <c r="J30" s="408"/>
      <c r="K30" s="408"/>
      <c r="L30" s="408"/>
      <c r="M30" s="409"/>
      <c r="N30" s="407" t="s">
        <v>24</v>
      </c>
      <c r="O30" s="408"/>
      <c r="P30" s="408"/>
      <c r="Q30" s="408"/>
      <c r="R30" s="409"/>
      <c r="S30" s="407" t="s">
        <v>25</v>
      </c>
      <c r="T30" s="408"/>
      <c r="U30" s="408"/>
      <c r="V30" s="408"/>
      <c r="W30" s="409"/>
      <c r="X30" s="433">
        <f>IF(I31="X",5)+IF(I32="X",5)+IF(I33="X",5)+IF(I34="X",1)+IF(N31="X",3)+IF(N32="X",3)+IF(N33="X",3)+IF(N34="X",3)+IF(S31="X",1)+IF(S32="X",1)+IF(S33="X",1)+IF(S34="X",5)</f>
        <v>0</v>
      </c>
      <c r="Y30" s="434"/>
      <c r="Z30" s="434"/>
      <c r="AA30" s="434"/>
      <c r="AB30" s="434"/>
      <c r="AC30" s="434"/>
      <c r="AD30" s="434"/>
      <c r="AE30" s="434"/>
      <c r="AF30" s="434"/>
      <c r="AG30" s="434"/>
      <c r="AH30" s="434"/>
      <c r="AI30" s="435"/>
      <c r="AJ30" s="4"/>
      <c r="AK30" s="4"/>
    </row>
    <row r="31" spans="1:50" s="5" customFormat="1" ht="18.75" customHeight="1" thickTop="1" thickBot="1" x14ac:dyDescent="0.3">
      <c r="A31" s="406"/>
      <c r="B31" s="406"/>
      <c r="C31" s="406"/>
      <c r="D31" s="406"/>
      <c r="E31" s="406" t="s">
        <v>26</v>
      </c>
      <c r="F31" s="406"/>
      <c r="G31" s="406"/>
      <c r="H31" s="406"/>
      <c r="I31" s="420"/>
      <c r="J31" s="421"/>
      <c r="K31" s="421"/>
      <c r="L31" s="421"/>
      <c r="M31" s="422"/>
      <c r="N31" s="420"/>
      <c r="O31" s="421"/>
      <c r="P31" s="421"/>
      <c r="Q31" s="421"/>
      <c r="R31" s="422"/>
      <c r="S31" s="420"/>
      <c r="T31" s="421"/>
      <c r="U31" s="421"/>
      <c r="V31" s="421"/>
      <c r="W31" s="422"/>
      <c r="X31" s="436"/>
      <c r="Y31" s="437"/>
      <c r="Z31" s="437"/>
      <c r="AA31" s="437"/>
      <c r="AB31" s="437"/>
      <c r="AC31" s="437"/>
      <c r="AD31" s="437"/>
      <c r="AE31" s="437"/>
      <c r="AF31" s="437"/>
      <c r="AG31" s="437"/>
      <c r="AH31" s="437"/>
      <c r="AI31" s="438"/>
      <c r="AJ31" s="4"/>
      <c r="AK31" s="4"/>
    </row>
    <row r="32" spans="1:50" s="5" customFormat="1" ht="17.25" customHeight="1" thickTop="1" thickBot="1" x14ac:dyDescent="0.3">
      <c r="A32" s="406"/>
      <c r="B32" s="406"/>
      <c r="C32" s="406"/>
      <c r="D32" s="406"/>
      <c r="E32" s="406" t="s">
        <v>27</v>
      </c>
      <c r="F32" s="406"/>
      <c r="G32" s="406"/>
      <c r="H32" s="406"/>
      <c r="I32" s="420"/>
      <c r="J32" s="421"/>
      <c r="K32" s="421"/>
      <c r="L32" s="421"/>
      <c r="M32" s="422"/>
      <c r="N32" s="420"/>
      <c r="O32" s="421"/>
      <c r="P32" s="421"/>
      <c r="Q32" s="421"/>
      <c r="R32" s="422"/>
      <c r="S32" s="420"/>
      <c r="T32" s="421"/>
      <c r="U32" s="421"/>
      <c r="V32" s="421"/>
      <c r="W32" s="422"/>
      <c r="X32" s="436"/>
      <c r="Y32" s="437"/>
      <c r="Z32" s="437"/>
      <c r="AA32" s="437"/>
      <c r="AB32" s="437"/>
      <c r="AC32" s="437"/>
      <c r="AD32" s="437"/>
      <c r="AE32" s="437"/>
      <c r="AF32" s="437"/>
      <c r="AG32" s="437"/>
      <c r="AH32" s="437"/>
      <c r="AI32" s="438"/>
      <c r="AJ32" s="4"/>
      <c r="AK32" s="4"/>
    </row>
    <row r="33" spans="1:37" s="5" customFormat="1" ht="20.25" customHeight="1" thickTop="1" thickBot="1" x14ac:dyDescent="0.3">
      <c r="A33" s="406"/>
      <c r="B33" s="406"/>
      <c r="C33" s="406"/>
      <c r="D33" s="406"/>
      <c r="E33" s="406" t="s">
        <v>28</v>
      </c>
      <c r="F33" s="406"/>
      <c r="G33" s="406"/>
      <c r="H33" s="406"/>
      <c r="I33" s="420"/>
      <c r="J33" s="421"/>
      <c r="K33" s="421"/>
      <c r="L33" s="421"/>
      <c r="M33" s="422"/>
      <c r="N33" s="420"/>
      <c r="O33" s="421"/>
      <c r="P33" s="421"/>
      <c r="Q33" s="421"/>
      <c r="R33" s="422"/>
      <c r="S33" s="420"/>
      <c r="T33" s="421"/>
      <c r="U33" s="421"/>
      <c r="V33" s="421"/>
      <c r="W33" s="422"/>
      <c r="X33" s="436"/>
      <c r="Y33" s="437"/>
      <c r="Z33" s="437"/>
      <c r="AA33" s="437"/>
      <c r="AB33" s="437"/>
      <c r="AC33" s="437"/>
      <c r="AD33" s="437"/>
      <c r="AE33" s="437"/>
      <c r="AF33" s="437"/>
      <c r="AG33" s="437"/>
      <c r="AH33" s="437"/>
      <c r="AI33" s="438"/>
      <c r="AJ33" s="4"/>
      <c r="AK33" s="4"/>
    </row>
    <row r="34" spans="1:37" s="5" customFormat="1" ht="17.25" customHeight="1" thickTop="1" thickBot="1" x14ac:dyDescent="0.3">
      <c r="A34" s="406"/>
      <c r="B34" s="406"/>
      <c r="C34" s="406"/>
      <c r="D34" s="406"/>
      <c r="E34" s="406" t="s">
        <v>29</v>
      </c>
      <c r="F34" s="406"/>
      <c r="G34" s="406"/>
      <c r="H34" s="406"/>
      <c r="I34" s="420"/>
      <c r="J34" s="421"/>
      <c r="K34" s="421"/>
      <c r="L34" s="421"/>
      <c r="M34" s="422"/>
      <c r="N34" s="420"/>
      <c r="O34" s="421"/>
      <c r="P34" s="421"/>
      <c r="Q34" s="421"/>
      <c r="R34" s="422"/>
      <c r="S34" s="420"/>
      <c r="T34" s="421"/>
      <c r="U34" s="421"/>
      <c r="V34" s="421"/>
      <c r="W34" s="422"/>
      <c r="X34" s="439"/>
      <c r="Y34" s="440"/>
      <c r="Z34" s="440"/>
      <c r="AA34" s="440"/>
      <c r="AB34" s="440"/>
      <c r="AC34" s="440"/>
      <c r="AD34" s="440"/>
      <c r="AE34" s="440"/>
      <c r="AF34" s="440"/>
      <c r="AG34" s="440"/>
      <c r="AH34" s="440"/>
      <c r="AI34" s="441"/>
      <c r="AJ34" s="4"/>
      <c r="AK34" s="4"/>
    </row>
    <row r="35" spans="1:37" s="10" customFormat="1" ht="45.75" customHeight="1" thickTop="1" thickBot="1" x14ac:dyDescent="0.3">
      <c r="A35" s="442" t="s">
        <v>30</v>
      </c>
      <c r="B35" s="442"/>
      <c r="C35" s="442"/>
      <c r="D35" s="442"/>
      <c r="E35" s="443">
        <v>100</v>
      </c>
      <c r="F35" s="443"/>
      <c r="G35" s="443"/>
      <c r="H35" s="443"/>
      <c r="I35" s="443"/>
      <c r="J35" s="443"/>
      <c r="K35" s="443"/>
      <c r="L35" s="443"/>
      <c r="M35" s="443"/>
      <c r="N35" s="442" t="s">
        <v>31</v>
      </c>
      <c r="O35" s="442"/>
      <c r="P35" s="442"/>
      <c r="Q35" s="442"/>
      <c r="R35" s="442"/>
      <c r="S35" s="443">
        <v>100</v>
      </c>
      <c r="T35" s="443"/>
      <c r="U35" s="443"/>
      <c r="V35" s="443"/>
      <c r="W35" s="443"/>
      <c r="X35" s="442" t="s">
        <v>32</v>
      </c>
      <c r="Y35" s="442"/>
      <c r="Z35" s="442"/>
      <c r="AA35" s="442"/>
      <c r="AB35" s="442"/>
      <c r="AC35" s="442"/>
      <c r="AD35" s="442"/>
      <c r="AE35" s="442"/>
      <c r="AF35" s="444">
        <f>S35/E35</f>
        <v>1</v>
      </c>
      <c r="AG35" s="444"/>
      <c r="AH35" s="444"/>
      <c r="AI35" s="444"/>
      <c r="AJ35" s="9"/>
      <c r="AK35" s="9"/>
    </row>
    <row r="36" spans="1:37" ht="22.5" customHeight="1" thickTop="1" thickBot="1" x14ac:dyDescent="0.3">
      <c r="A36" s="406" t="s">
        <v>33</v>
      </c>
      <c r="B36" s="406"/>
      <c r="C36" s="406"/>
      <c r="D36" s="406"/>
      <c r="E36" s="406"/>
      <c r="F36" s="406"/>
      <c r="G36" s="406"/>
      <c r="H36" s="406"/>
      <c r="I36" s="406"/>
      <c r="J36" s="406"/>
      <c r="K36" s="406"/>
      <c r="L36" s="406"/>
      <c r="M36" s="406"/>
      <c r="N36" s="406"/>
      <c r="O36" s="406"/>
      <c r="P36" s="406"/>
      <c r="Q36" s="406"/>
      <c r="R36" s="406"/>
      <c r="S36" s="406"/>
      <c r="T36" s="406"/>
      <c r="U36" s="406"/>
      <c r="V36" s="406"/>
      <c r="W36" s="406"/>
      <c r="X36" s="406"/>
      <c r="Y36" s="406"/>
      <c r="Z36" s="406"/>
      <c r="AA36" s="406"/>
      <c r="AB36" s="406"/>
      <c r="AC36" s="406"/>
      <c r="AD36" s="406"/>
      <c r="AE36" s="406"/>
      <c r="AF36" s="406"/>
      <c r="AG36" s="406"/>
      <c r="AH36" s="406"/>
      <c r="AI36" s="406"/>
      <c r="AJ36" s="11"/>
      <c r="AK36" s="1"/>
    </row>
    <row r="37" spans="1:37" ht="30" customHeight="1" thickTop="1" thickBot="1" x14ac:dyDescent="0.3">
      <c r="A37" s="407" t="s">
        <v>34</v>
      </c>
      <c r="B37" s="408"/>
      <c r="C37" s="408"/>
      <c r="D37" s="408"/>
      <c r="E37" s="408"/>
      <c r="F37" s="408"/>
      <c r="G37" s="408"/>
      <c r="H37" s="408"/>
      <c r="I37" s="408"/>
      <c r="J37" s="408"/>
      <c r="K37" s="408"/>
      <c r="L37" s="408"/>
      <c r="M37" s="408"/>
      <c r="N37" s="408"/>
      <c r="O37" s="408"/>
      <c r="P37" s="408"/>
      <c r="Q37" s="408"/>
      <c r="R37" s="408"/>
      <c r="S37" s="408"/>
      <c r="T37" s="408"/>
      <c r="U37" s="408"/>
      <c r="V37" s="408"/>
      <c r="W37" s="409"/>
      <c r="X37" s="407" t="s">
        <v>35</v>
      </c>
      <c r="Y37" s="408"/>
      <c r="Z37" s="408"/>
      <c r="AA37" s="408"/>
      <c r="AB37" s="408"/>
      <c r="AC37" s="408"/>
      <c r="AD37" s="408"/>
      <c r="AE37" s="408"/>
      <c r="AF37" s="407" t="s">
        <v>36</v>
      </c>
      <c r="AG37" s="408"/>
      <c r="AH37" s="408"/>
      <c r="AI37" s="409"/>
      <c r="AJ37" s="1"/>
      <c r="AK37" s="1"/>
    </row>
    <row r="38" spans="1:37" ht="31.5" customHeight="1" thickTop="1" thickBot="1" x14ac:dyDescent="0.3">
      <c r="A38" s="406" t="s">
        <v>37</v>
      </c>
      <c r="B38" s="406"/>
      <c r="C38" s="406"/>
      <c r="D38" s="406"/>
      <c r="E38" s="406"/>
      <c r="F38" s="406" t="s">
        <v>38</v>
      </c>
      <c r="G38" s="406"/>
      <c r="H38" s="406"/>
      <c r="I38" s="406"/>
      <c r="J38" s="406" t="s">
        <v>39</v>
      </c>
      <c r="K38" s="406"/>
      <c r="L38" s="406"/>
      <c r="M38" s="406"/>
      <c r="N38" s="406" t="s">
        <v>40</v>
      </c>
      <c r="O38" s="406"/>
      <c r="P38" s="406"/>
      <c r="Q38" s="406"/>
      <c r="R38" s="406"/>
      <c r="S38" s="406"/>
      <c r="T38" s="406"/>
      <c r="U38" s="406"/>
      <c r="V38" s="406"/>
      <c r="W38" s="406"/>
      <c r="X38" s="406" t="s">
        <v>41</v>
      </c>
      <c r="Y38" s="406"/>
      <c r="Z38" s="406"/>
      <c r="AA38" s="406"/>
      <c r="AB38" s="406"/>
      <c r="AC38" s="406"/>
      <c r="AD38" s="406"/>
      <c r="AE38" s="406"/>
      <c r="AF38" s="406" t="s">
        <v>42</v>
      </c>
      <c r="AG38" s="406"/>
      <c r="AH38" s="406"/>
      <c r="AI38" s="406"/>
      <c r="AJ38" s="1"/>
      <c r="AK38" s="1"/>
    </row>
    <row r="39" spans="1:37" ht="16.5" thickTop="1" thickBot="1" x14ac:dyDescent="0.3">
      <c r="A39" s="445">
        <v>1</v>
      </c>
      <c r="B39" s="445"/>
      <c r="C39" s="445"/>
      <c r="D39" s="445"/>
      <c r="E39" s="445"/>
      <c r="F39" s="446"/>
      <c r="G39" s="446"/>
      <c r="H39" s="446"/>
      <c r="I39" s="446"/>
      <c r="J39" s="445">
        <f>F39*$X$30</f>
        <v>0</v>
      </c>
      <c r="K39" s="445"/>
      <c r="L39" s="445"/>
      <c r="M39" s="445"/>
      <c r="N39" s="445"/>
      <c r="O39" s="445"/>
      <c r="P39" s="445"/>
      <c r="Q39" s="445"/>
      <c r="R39" s="445"/>
      <c r="S39" s="445"/>
      <c r="T39" s="445"/>
      <c r="U39" s="445"/>
      <c r="V39" s="445"/>
      <c r="W39" s="445"/>
      <c r="X39" s="445"/>
      <c r="Y39" s="445"/>
      <c r="Z39" s="445"/>
      <c r="AA39" s="445"/>
      <c r="AB39" s="445"/>
      <c r="AC39" s="445"/>
      <c r="AD39" s="445"/>
      <c r="AE39" s="445"/>
      <c r="AF39" s="445"/>
      <c r="AG39" s="445"/>
      <c r="AH39" s="445"/>
      <c r="AI39" s="445"/>
      <c r="AJ39" s="1"/>
      <c r="AK39" s="1"/>
    </row>
    <row r="40" spans="1:37" ht="16.5" thickTop="1" thickBot="1" x14ac:dyDescent="0.3">
      <c r="A40" s="445"/>
      <c r="B40" s="445"/>
      <c r="C40" s="445"/>
      <c r="D40" s="445"/>
      <c r="E40" s="445"/>
      <c r="F40" s="446"/>
      <c r="G40" s="446"/>
      <c r="H40" s="446"/>
      <c r="I40" s="446"/>
      <c r="J40" s="445"/>
      <c r="K40" s="445"/>
      <c r="L40" s="445"/>
      <c r="M40" s="445"/>
      <c r="N40" s="445"/>
      <c r="O40" s="445"/>
      <c r="P40" s="445"/>
      <c r="Q40" s="445"/>
      <c r="R40" s="445"/>
      <c r="S40" s="445"/>
      <c r="T40" s="445"/>
      <c r="U40" s="445"/>
      <c r="V40" s="445"/>
      <c r="W40" s="445"/>
      <c r="X40" s="445"/>
      <c r="Y40" s="445"/>
      <c r="Z40" s="445"/>
      <c r="AA40" s="445"/>
      <c r="AB40" s="445"/>
      <c r="AC40" s="445"/>
      <c r="AD40" s="445"/>
      <c r="AE40" s="445"/>
      <c r="AF40" s="445"/>
      <c r="AG40" s="445"/>
      <c r="AH40" s="445"/>
      <c r="AI40" s="445"/>
      <c r="AJ40" s="1"/>
      <c r="AK40" s="1"/>
    </row>
    <row r="41" spans="1:37" ht="16.5" thickTop="1" thickBot="1" x14ac:dyDescent="0.3">
      <c r="A41" s="445"/>
      <c r="B41" s="445"/>
      <c r="C41" s="445"/>
      <c r="D41" s="445"/>
      <c r="E41" s="445"/>
      <c r="F41" s="446"/>
      <c r="G41" s="446"/>
      <c r="H41" s="446"/>
      <c r="I41" s="446"/>
      <c r="J41" s="445"/>
      <c r="K41" s="445"/>
      <c r="L41" s="445"/>
      <c r="M41" s="445"/>
      <c r="N41" s="445"/>
      <c r="O41" s="445"/>
      <c r="P41" s="445"/>
      <c r="Q41" s="445"/>
      <c r="R41" s="445"/>
      <c r="S41" s="445"/>
      <c r="T41" s="445"/>
      <c r="U41" s="445"/>
      <c r="V41" s="445"/>
      <c r="W41" s="445"/>
      <c r="X41" s="445"/>
      <c r="Y41" s="445"/>
      <c r="Z41" s="445"/>
      <c r="AA41" s="445"/>
      <c r="AB41" s="445"/>
      <c r="AC41" s="445"/>
      <c r="AD41" s="445"/>
      <c r="AE41" s="445"/>
      <c r="AF41" s="445"/>
      <c r="AG41" s="445"/>
      <c r="AH41" s="445"/>
      <c r="AI41" s="445"/>
      <c r="AJ41" s="1"/>
      <c r="AK41" s="1"/>
    </row>
    <row r="42" spans="1:37" ht="16.5" thickTop="1" thickBot="1" x14ac:dyDescent="0.3">
      <c r="A42" s="445"/>
      <c r="B42" s="445"/>
      <c r="C42" s="445"/>
      <c r="D42" s="445"/>
      <c r="E42" s="445"/>
      <c r="F42" s="446"/>
      <c r="G42" s="446"/>
      <c r="H42" s="446"/>
      <c r="I42" s="446"/>
      <c r="J42" s="445"/>
      <c r="K42" s="445"/>
      <c r="L42" s="445"/>
      <c r="M42" s="445"/>
      <c r="N42" s="445"/>
      <c r="O42" s="445"/>
      <c r="P42" s="445"/>
      <c r="Q42" s="445"/>
      <c r="R42" s="445"/>
      <c r="S42" s="445"/>
      <c r="T42" s="445"/>
      <c r="U42" s="445"/>
      <c r="V42" s="445"/>
      <c r="W42" s="445"/>
      <c r="X42" s="445"/>
      <c r="Y42" s="445"/>
      <c r="Z42" s="445"/>
      <c r="AA42" s="445"/>
      <c r="AB42" s="445"/>
      <c r="AC42" s="445"/>
      <c r="AD42" s="445"/>
      <c r="AE42" s="445"/>
      <c r="AF42" s="445"/>
      <c r="AG42" s="445"/>
      <c r="AH42" s="445"/>
      <c r="AI42" s="445"/>
      <c r="AJ42" s="1"/>
      <c r="AK42" s="1"/>
    </row>
    <row r="43" spans="1:37" ht="16.5" thickTop="1" thickBot="1" x14ac:dyDescent="0.3">
      <c r="A43" s="445"/>
      <c r="B43" s="445"/>
      <c r="C43" s="445"/>
      <c r="D43" s="445"/>
      <c r="E43" s="445"/>
      <c r="F43" s="446"/>
      <c r="G43" s="446"/>
      <c r="H43" s="446"/>
      <c r="I43" s="446"/>
      <c r="J43" s="445"/>
      <c r="K43" s="445"/>
      <c r="L43" s="445"/>
      <c r="M43" s="445"/>
      <c r="N43" s="445"/>
      <c r="O43" s="445"/>
      <c r="P43" s="445"/>
      <c r="Q43" s="445"/>
      <c r="R43" s="445"/>
      <c r="S43" s="445"/>
      <c r="T43" s="445"/>
      <c r="U43" s="445"/>
      <c r="V43" s="445"/>
      <c r="W43" s="445"/>
      <c r="X43" s="445"/>
      <c r="Y43" s="445"/>
      <c r="Z43" s="445"/>
      <c r="AA43" s="445"/>
      <c r="AB43" s="445"/>
      <c r="AC43" s="445"/>
      <c r="AD43" s="445"/>
      <c r="AE43" s="445"/>
      <c r="AF43" s="445"/>
      <c r="AG43" s="445"/>
      <c r="AH43" s="445"/>
      <c r="AI43" s="445"/>
      <c r="AJ43" s="1"/>
      <c r="AK43" s="1"/>
    </row>
    <row r="44" spans="1:37" ht="31.5" customHeight="1" thickTop="1" thickBot="1" x14ac:dyDescent="0.3">
      <c r="A44" s="406" t="s">
        <v>37</v>
      </c>
      <c r="B44" s="406"/>
      <c r="C44" s="406"/>
      <c r="D44" s="406"/>
      <c r="E44" s="406"/>
      <c r="F44" s="406" t="s">
        <v>38</v>
      </c>
      <c r="G44" s="406"/>
      <c r="H44" s="406"/>
      <c r="I44" s="406"/>
      <c r="J44" s="406" t="s">
        <v>39</v>
      </c>
      <c r="K44" s="406"/>
      <c r="L44" s="406"/>
      <c r="M44" s="406"/>
      <c r="N44" s="406" t="s">
        <v>40</v>
      </c>
      <c r="O44" s="406"/>
      <c r="P44" s="406"/>
      <c r="Q44" s="406"/>
      <c r="R44" s="406"/>
      <c r="S44" s="406"/>
      <c r="T44" s="406"/>
      <c r="U44" s="406"/>
      <c r="V44" s="406"/>
      <c r="W44" s="406"/>
      <c r="X44" s="406" t="s">
        <v>41</v>
      </c>
      <c r="Y44" s="406"/>
      <c r="Z44" s="406"/>
      <c r="AA44" s="406"/>
      <c r="AB44" s="406"/>
      <c r="AC44" s="406"/>
      <c r="AD44" s="406"/>
      <c r="AE44" s="406"/>
      <c r="AF44" s="406" t="s">
        <v>42</v>
      </c>
      <c r="AG44" s="406"/>
      <c r="AH44" s="406"/>
      <c r="AI44" s="406"/>
      <c r="AJ44" s="1"/>
      <c r="AK44" s="1"/>
    </row>
    <row r="45" spans="1:37" ht="16.5" thickTop="1" thickBot="1" x14ac:dyDescent="0.3">
      <c r="A45" s="445">
        <v>2</v>
      </c>
      <c r="B45" s="445"/>
      <c r="C45" s="445"/>
      <c r="D45" s="445"/>
      <c r="E45" s="445"/>
      <c r="F45" s="446"/>
      <c r="G45" s="446"/>
      <c r="H45" s="446"/>
      <c r="I45" s="446"/>
      <c r="J45" s="445">
        <f>F45*$X$30</f>
        <v>0</v>
      </c>
      <c r="K45" s="445"/>
      <c r="L45" s="445"/>
      <c r="M45" s="445"/>
      <c r="N45" s="445"/>
      <c r="O45" s="445"/>
      <c r="P45" s="445"/>
      <c r="Q45" s="445"/>
      <c r="R45" s="445"/>
      <c r="S45" s="445"/>
      <c r="T45" s="445"/>
      <c r="U45" s="445"/>
      <c r="V45" s="445"/>
      <c r="W45" s="445"/>
      <c r="X45" s="445"/>
      <c r="Y45" s="445"/>
      <c r="Z45" s="445"/>
      <c r="AA45" s="445"/>
      <c r="AB45" s="445"/>
      <c r="AC45" s="445"/>
      <c r="AD45" s="445"/>
      <c r="AE45" s="445"/>
      <c r="AF45" s="445"/>
      <c r="AG45" s="445"/>
      <c r="AH45" s="445"/>
      <c r="AI45" s="445"/>
      <c r="AJ45" s="1"/>
      <c r="AK45" s="1"/>
    </row>
    <row r="46" spans="1:37" ht="16.5" thickTop="1" thickBot="1" x14ac:dyDescent="0.3">
      <c r="A46" s="445"/>
      <c r="B46" s="445"/>
      <c r="C46" s="445"/>
      <c r="D46" s="445"/>
      <c r="E46" s="445"/>
      <c r="F46" s="446"/>
      <c r="G46" s="446"/>
      <c r="H46" s="446"/>
      <c r="I46" s="446"/>
      <c r="J46" s="445"/>
      <c r="K46" s="445"/>
      <c r="L46" s="445"/>
      <c r="M46" s="445"/>
      <c r="N46" s="445"/>
      <c r="O46" s="445"/>
      <c r="P46" s="445"/>
      <c r="Q46" s="445"/>
      <c r="R46" s="445"/>
      <c r="S46" s="445"/>
      <c r="T46" s="445"/>
      <c r="U46" s="445"/>
      <c r="V46" s="445"/>
      <c r="W46" s="445"/>
      <c r="X46" s="445"/>
      <c r="Y46" s="445"/>
      <c r="Z46" s="445"/>
      <c r="AA46" s="445"/>
      <c r="AB46" s="445"/>
      <c r="AC46" s="445"/>
      <c r="AD46" s="445"/>
      <c r="AE46" s="445"/>
      <c r="AF46" s="445"/>
      <c r="AG46" s="445"/>
      <c r="AH46" s="445"/>
      <c r="AI46" s="445"/>
      <c r="AJ46" s="1"/>
      <c r="AK46" s="1"/>
    </row>
    <row r="47" spans="1:37" ht="16.5" thickTop="1" thickBot="1" x14ac:dyDescent="0.3">
      <c r="A47" s="445"/>
      <c r="B47" s="445"/>
      <c r="C47" s="445"/>
      <c r="D47" s="445"/>
      <c r="E47" s="445"/>
      <c r="F47" s="446"/>
      <c r="G47" s="446"/>
      <c r="H47" s="446"/>
      <c r="I47" s="446"/>
      <c r="J47" s="445"/>
      <c r="K47" s="445"/>
      <c r="L47" s="445"/>
      <c r="M47" s="445"/>
      <c r="N47" s="445"/>
      <c r="O47" s="445"/>
      <c r="P47" s="445"/>
      <c r="Q47" s="445"/>
      <c r="R47" s="445"/>
      <c r="S47" s="445"/>
      <c r="T47" s="445"/>
      <c r="U47" s="445"/>
      <c r="V47" s="445"/>
      <c r="W47" s="445"/>
      <c r="X47" s="445"/>
      <c r="Y47" s="445"/>
      <c r="Z47" s="445"/>
      <c r="AA47" s="445"/>
      <c r="AB47" s="445"/>
      <c r="AC47" s="445"/>
      <c r="AD47" s="445"/>
      <c r="AE47" s="445"/>
      <c r="AF47" s="445"/>
      <c r="AG47" s="445"/>
      <c r="AH47" s="445"/>
      <c r="AI47" s="445"/>
      <c r="AJ47" s="1"/>
      <c r="AK47" s="1"/>
    </row>
    <row r="48" spans="1:37" ht="16.5" thickTop="1" thickBot="1" x14ac:dyDescent="0.3">
      <c r="A48" s="445"/>
      <c r="B48" s="445"/>
      <c r="C48" s="445"/>
      <c r="D48" s="445"/>
      <c r="E48" s="445"/>
      <c r="F48" s="446"/>
      <c r="G48" s="446"/>
      <c r="H48" s="446"/>
      <c r="I48" s="446"/>
      <c r="J48" s="445"/>
      <c r="K48" s="445"/>
      <c r="L48" s="445"/>
      <c r="M48" s="445"/>
      <c r="N48" s="445"/>
      <c r="O48" s="445"/>
      <c r="P48" s="445"/>
      <c r="Q48" s="445"/>
      <c r="R48" s="445"/>
      <c r="S48" s="445"/>
      <c r="T48" s="445"/>
      <c r="U48" s="445"/>
      <c r="V48" s="445"/>
      <c r="W48" s="445"/>
      <c r="X48" s="445"/>
      <c r="Y48" s="445"/>
      <c r="Z48" s="445"/>
      <c r="AA48" s="445"/>
      <c r="AB48" s="445"/>
      <c r="AC48" s="445"/>
      <c r="AD48" s="445"/>
      <c r="AE48" s="445"/>
      <c r="AF48" s="445"/>
      <c r="AG48" s="445"/>
      <c r="AH48" s="445"/>
      <c r="AI48" s="445"/>
      <c r="AJ48" s="1"/>
      <c r="AK48" s="1"/>
    </row>
    <row r="49" spans="1:37" ht="16.5" thickTop="1" thickBot="1" x14ac:dyDescent="0.3">
      <c r="A49" s="445"/>
      <c r="B49" s="445"/>
      <c r="C49" s="445"/>
      <c r="D49" s="445"/>
      <c r="E49" s="445"/>
      <c r="F49" s="446"/>
      <c r="G49" s="446"/>
      <c r="H49" s="446"/>
      <c r="I49" s="446"/>
      <c r="J49" s="445"/>
      <c r="K49" s="445"/>
      <c r="L49" s="445"/>
      <c r="M49" s="445"/>
      <c r="N49" s="445"/>
      <c r="O49" s="445"/>
      <c r="P49" s="445"/>
      <c r="Q49" s="445"/>
      <c r="R49" s="445"/>
      <c r="S49" s="445"/>
      <c r="T49" s="445"/>
      <c r="U49" s="445"/>
      <c r="V49" s="445"/>
      <c r="W49" s="445"/>
      <c r="X49" s="445"/>
      <c r="Y49" s="445"/>
      <c r="Z49" s="445"/>
      <c r="AA49" s="445"/>
      <c r="AB49" s="445"/>
      <c r="AC49" s="445"/>
      <c r="AD49" s="445"/>
      <c r="AE49" s="445"/>
      <c r="AF49" s="445"/>
      <c r="AG49" s="445"/>
      <c r="AH49" s="445"/>
      <c r="AI49" s="445"/>
      <c r="AJ49" s="1"/>
      <c r="AK49" s="1"/>
    </row>
    <row r="50" spans="1:37" ht="31.5" customHeight="1" thickTop="1" thickBot="1" x14ac:dyDescent="0.3">
      <c r="A50" s="406" t="s">
        <v>37</v>
      </c>
      <c r="B50" s="406"/>
      <c r="C50" s="406"/>
      <c r="D50" s="406"/>
      <c r="E50" s="406"/>
      <c r="F50" s="406" t="s">
        <v>38</v>
      </c>
      <c r="G50" s="406"/>
      <c r="H50" s="406"/>
      <c r="I50" s="406"/>
      <c r="J50" s="406" t="s">
        <v>39</v>
      </c>
      <c r="K50" s="406"/>
      <c r="L50" s="406"/>
      <c r="M50" s="406"/>
      <c r="N50" s="406" t="s">
        <v>40</v>
      </c>
      <c r="O50" s="406"/>
      <c r="P50" s="406"/>
      <c r="Q50" s="406"/>
      <c r="R50" s="406"/>
      <c r="S50" s="406"/>
      <c r="T50" s="406"/>
      <c r="U50" s="406"/>
      <c r="V50" s="406"/>
      <c r="W50" s="406"/>
      <c r="X50" s="406" t="s">
        <v>41</v>
      </c>
      <c r="Y50" s="406"/>
      <c r="Z50" s="406"/>
      <c r="AA50" s="406"/>
      <c r="AB50" s="406"/>
      <c r="AC50" s="406"/>
      <c r="AD50" s="406"/>
      <c r="AE50" s="406"/>
      <c r="AF50" s="406" t="s">
        <v>42</v>
      </c>
      <c r="AG50" s="406"/>
      <c r="AH50" s="406"/>
      <c r="AI50" s="406"/>
      <c r="AJ50" s="1"/>
      <c r="AK50" s="1"/>
    </row>
    <row r="51" spans="1:37" ht="16.5" thickTop="1" thickBot="1" x14ac:dyDescent="0.3">
      <c r="A51" s="445">
        <v>3</v>
      </c>
      <c r="B51" s="445"/>
      <c r="C51" s="445"/>
      <c r="D51" s="445"/>
      <c r="E51" s="445"/>
      <c r="F51" s="446"/>
      <c r="G51" s="446"/>
      <c r="H51" s="446"/>
      <c r="I51" s="446"/>
      <c r="J51" s="445">
        <f>F51*$X$30</f>
        <v>0</v>
      </c>
      <c r="K51" s="445"/>
      <c r="L51" s="445"/>
      <c r="M51" s="445"/>
      <c r="N51" s="445"/>
      <c r="O51" s="445"/>
      <c r="P51" s="445"/>
      <c r="Q51" s="445"/>
      <c r="R51" s="445"/>
      <c r="S51" s="445"/>
      <c r="T51" s="445"/>
      <c r="U51" s="445"/>
      <c r="V51" s="445"/>
      <c r="W51" s="445"/>
      <c r="X51" s="445"/>
      <c r="Y51" s="445"/>
      <c r="Z51" s="445"/>
      <c r="AA51" s="445"/>
      <c r="AB51" s="445"/>
      <c r="AC51" s="445"/>
      <c r="AD51" s="445"/>
      <c r="AE51" s="445"/>
      <c r="AF51" s="445"/>
      <c r="AG51" s="445"/>
      <c r="AH51" s="445"/>
      <c r="AI51" s="445"/>
      <c r="AJ51" s="1"/>
      <c r="AK51" s="1"/>
    </row>
    <row r="52" spans="1:37" ht="16.5" thickTop="1" thickBot="1" x14ac:dyDescent="0.3">
      <c r="A52" s="445"/>
      <c r="B52" s="445"/>
      <c r="C52" s="445"/>
      <c r="D52" s="445"/>
      <c r="E52" s="445"/>
      <c r="F52" s="446"/>
      <c r="G52" s="446"/>
      <c r="H52" s="446"/>
      <c r="I52" s="446"/>
      <c r="J52" s="445"/>
      <c r="K52" s="445"/>
      <c r="L52" s="445"/>
      <c r="M52" s="445"/>
      <c r="N52" s="445"/>
      <c r="O52" s="445"/>
      <c r="P52" s="445"/>
      <c r="Q52" s="445"/>
      <c r="R52" s="445"/>
      <c r="S52" s="445"/>
      <c r="T52" s="445"/>
      <c r="U52" s="445"/>
      <c r="V52" s="445"/>
      <c r="W52" s="445"/>
      <c r="X52" s="445"/>
      <c r="Y52" s="445"/>
      <c r="Z52" s="445"/>
      <c r="AA52" s="445"/>
      <c r="AB52" s="445"/>
      <c r="AC52" s="445"/>
      <c r="AD52" s="445"/>
      <c r="AE52" s="445"/>
      <c r="AF52" s="445"/>
      <c r="AG52" s="445"/>
      <c r="AH52" s="445"/>
      <c r="AI52" s="445"/>
      <c r="AJ52" s="1"/>
      <c r="AK52" s="1"/>
    </row>
    <row r="53" spans="1:37" ht="16.5" thickTop="1" thickBot="1" x14ac:dyDescent="0.3">
      <c r="A53" s="445"/>
      <c r="B53" s="445"/>
      <c r="C53" s="445"/>
      <c r="D53" s="445"/>
      <c r="E53" s="445"/>
      <c r="F53" s="446"/>
      <c r="G53" s="446"/>
      <c r="H53" s="446"/>
      <c r="I53" s="446"/>
      <c r="J53" s="445"/>
      <c r="K53" s="445"/>
      <c r="L53" s="445"/>
      <c r="M53" s="445"/>
      <c r="N53" s="445"/>
      <c r="O53" s="445"/>
      <c r="P53" s="445"/>
      <c r="Q53" s="445"/>
      <c r="R53" s="445"/>
      <c r="S53" s="445"/>
      <c r="T53" s="445"/>
      <c r="U53" s="445"/>
      <c r="V53" s="445"/>
      <c r="W53" s="445"/>
      <c r="X53" s="445"/>
      <c r="Y53" s="445"/>
      <c r="Z53" s="445"/>
      <c r="AA53" s="445"/>
      <c r="AB53" s="445"/>
      <c r="AC53" s="445"/>
      <c r="AD53" s="445"/>
      <c r="AE53" s="445"/>
      <c r="AF53" s="445"/>
      <c r="AG53" s="445"/>
      <c r="AH53" s="445"/>
      <c r="AI53" s="445"/>
      <c r="AJ53" s="1"/>
      <c r="AK53" s="1"/>
    </row>
    <row r="54" spans="1:37" ht="16.5" thickTop="1" thickBot="1" x14ac:dyDescent="0.3">
      <c r="A54" s="445"/>
      <c r="B54" s="445"/>
      <c r="C54" s="445"/>
      <c r="D54" s="445"/>
      <c r="E54" s="445"/>
      <c r="F54" s="446"/>
      <c r="G54" s="446"/>
      <c r="H54" s="446"/>
      <c r="I54" s="446"/>
      <c r="J54" s="445"/>
      <c r="K54" s="445"/>
      <c r="L54" s="445"/>
      <c r="M54" s="445"/>
      <c r="N54" s="445"/>
      <c r="O54" s="445"/>
      <c r="P54" s="445"/>
      <c r="Q54" s="445"/>
      <c r="R54" s="445"/>
      <c r="S54" s="445"/>
      <c r="T54" s="445"/>
      <c r="U54" s="445"/>
      <c r="V54" s="445"/>
      <c r="W54" s="445"/>
      <c r="X54" s="445"/>
      <c r="Y54" s="445"/>
      <c r="Z54" s="445"/>
      <c r="AA54" s="445"/>
      <c r="AB54" s="445"/>
      <c r="AC54" s="445"/>
      <c r="AD54" s="445"/>
      <c r="AE54" s="445"/>
      <c r="AF54" s="445"/>
      <c r="AG54" s="445"/>
      <c r="AH54" s="445"/>
      <c r="AI54" s="445"/>
      <c r="AJ54" s="1"/>
      <c r="AK54" s="1"/>
    </row>
    <row r="55" spans="1:37" ht="16.5" thickTop="1" thickBot="1" x14ac:dyDescent="0.3">
      <c r="A55" s="445"/>
      <c r="B55" s="445"/>
      <c r="C55" s="445"/>
      <c r="D55" s="445"/>
      <c r="E55" s="445"/>
      <c r="F55" s="446"/>
      <c r="G55" s="446"/>
      <c r="H55" s="446"/>
      <c r="I55" s="446"/>
      <c r="J55" s="445"/>
      <c r="K55" s="445"/>
      <c r="L55" s="445"/>
      <c r="M55" s="445"/>
      <c r="N55" s="445"/>
      <c r="O55" s="445"/>
      <c r="P55" s="445"/>
      <c r="Q55" s="445"/>
      <c r="R55" s="445"/>
      <c r="S55" s="445"/>
      <c r="T55" s="445"/>
      <c r="U55" s="445"/>
      <c r="V55" s="445"/>
      <c r="W55" s="445"/>
      <c r="X55" s="445"/>
      <c r="Y55" s="445"/>
      <c r="Z55" s="445"/>
      <c r="AA55" s="445"/>
      <c r="AB55" s="445"/>
      <c r="AC55" s="445"/>
      <c r="AD55" s="445"/>
      <c r="AE55" s="445"/>
      <c r="AF55" s="445"/>
      <c r="AG55" s="445"/>
      <c r="AH55" s="445"/>
      <c r="AI55" s="445"/>
      <c r="AJ55" s="1"/>
      <c r="AK55" s="1"/>
    </row>
    <row r="56" spans="1:37" ht="31.5" customHeight="1" thickTop="1" thickBot="1" x14ac:dyDescent="0.3">
      <c r="A56" s="406" t="s">
        <v>37</v>
      </c>
      <c r="B56" s="406"/>
      <c r="C56" s="406"/>
      <c r="D56" s="406"/>
      <c r="E56" s="406"/>
      <c r="F56" s="406" t="s">
        <v>38</v>
      </c>
      <c r="G56" s="406"/>
      <c r="H56" s="406"/>
      <c r="I56" s="406"/>
      <c r="J56" s="406" t="s">
        <v>39</v>
      </c>
      <c r="K56" s="406"/>
      <c r="L56" s="406"/>
      <c r="M56" s="406"/>
      <c r="N56" s="406" t="s">
        <v>40</v>
      </c>
      <c r="O56" s="406"/>
      <c r="P56" s="406"/>
      <c r="Q56" s="406"/>
      <c r="R56" s="406"/>
      <c r="S56" s="406"/>
      <c r="T56" s="406"/>
      <c r="U56" s="406"/>
      <c r="V56" s="406"/>
      <c r="W56" s="406"/>
      <c r="X56" s="406" t="s">
        <v>41</v>
      </c>
      <c r="Y56" s="406"/>
      <c r="Z56" s="406"/>
      <c r="AA56" s="406"/>
      <c r="AB56" s="406"/>
      <c r="AC56" s="406"/>
      <c r="AD56" s="406"/>
      <c r="AE56" s="406"/>
      <c r="AF56" s="406" t="s">
        <v>42</v>
      </c>
      <c r="AG56" s="406"/>
      <c r="AH56" s="406"/>
      <c r="AI56" s="406"/>
      <c r="AJ56" s="1"/>
      <c r="AK56" s="1"/>
    </row>
    <row r="57" spans="1:37" ht="16.5" thickTop="1" thickBot="1" x14ac:dyDescent="0.3">
      <c r="A57" s="445">
        <v>4</v>
      </c>
      <c r="B57" s="445"/>
      <c r="C57" s="445"/>
      <c r="D57" s="445"/>
      <c r="E57" s="445"/>
      <c r="F57" s="446"/>
      <c r="G57" s="446"/>
      <c r="H57" s="446"/>
      <c r="I57" s="446"/>
      <c r="J57" s="445">
        <f>F57*$X$30</f>
        <v>0</v>
      </c>
      <c r="K57" s="445"/>
      <c r="L57" s="445"/>
      <c r="M57" s="445"/>
      <c r="N57" s="445"/>
      <c r="O57" s="445"/>
      <c r="P57" s="445"/>
      <c r="Q57" s="445"/>
      <c r="R57" s="445"/>
      <c r="S57" s="445"/>
      <c r="T57" s="445"/>
      <c r="U57" s="445"/>
      <c r="V57" s="445"/>
      <c r="W57" s="445"/>
      <c r="X57" s="445"/>
      <c r="Y57" s="445"/>
      <c r="Z57" s="445"/>
      <c r="AA57" s="445"/>
      <c r="AB57" s="445"/>
      <c r="AC57" s="445"/>
      <c r="AD57" s="445"/>
      <c r="AE57" s="445"/>
      <c r="AF57" s="445"/>
      <c r="AG57" s="445"/>
      <c r="AH57" s="445"/>
      <c r="AI57" s="445"/>
      <c r="AJ57" s="1"/>
      <c r="AK57" s="1"/>
    </row>
    <row r="58" spans="1:37" ht="16.5" thickTop="1" thickBot="1" x14ac:dyDescent="0.3">
      <c r="A58" s="445"/>
      <c r="B58" s="445"/>
      <c r="C58" s="445"/>
      <c r="D58" s="445"/>
      <c r="E58" s="445"/>
      <c r="F58" s="446"/>
      <c r="G58" s="446"/>
      <c r="H58" s="446"/>
      <c r="I58" s="446"/>
      <c r="J58" s="445"/>
      <c r="K58" s="445"/>
      <c r="L58" s="445"/>
      <c r="M58" s="445"/>
      <c r="N58" s="445"/>
      <c r="O58" s="445"/>
      <c r="P58" s="445"/>
      <c r="Q58" s="445"/>
      <c r="R58" s="445"/>
      <c r="S58" s="445"/>
      <c r="T58" s="445"/>
      <c r="U58" s="445"/>
      <c r="V58" s="445"/>
      <c r="W58" s="445"/>
      <c r="X58" s="445"/>
      <c r="Y58" s="445"/>
      <c r="Z58" s="445"/>
      <c r="AA58" s="445"/>
      <c r="AB58" s="445"/>
      <c r="AC58" s="445"/>
      <c r="AD58" s="445"/>
      <c r="AE58" s="445"/>
      <c r="AF58" s="445"/>
      <c r="AG58" s="445"/>
      <c r="AH58" s="445"/>
      <c r="AI58" s="445"/>
      <c r="AJ58" s="1"/>
      <c r="AK58" s="1"/>
    </row>
    <row r="59" spans="1:37" ht="16.5" thickTop="1" thickBot="1" x14ac:dyDescent="0.3">
      <c r="A59" s="445"/>
      <c r="B59" s="445"/>
      <c r="C59" s="445"/>
      <c r="D59" s="445"/>
      <c r="E59" s="445"/>
      <c r="F59" s="446"/>
      <c r="G59" s="446"/>
      <c r="H59" s="446"/>
      <c r="I59" s="446"/>
      <c r="J59" s="445"/>
      <c r="K59" s="445"/>
      <c r="L59" s="445"/>
      <c r="M59" s="445"/>
      <c r="N59" s="445"/>
      <c r="O59" s="445"/>
      <c r="P59" s="445"/>
      <c r="Q59" s="445"/>
      <c r="R59" s="445"/>
      <c r="S59" s="445"/>
      <c r="T59" s="445"/>
      <c r="U59" s="445"/>
      <c r="V59" s="445"/>
      <c r="W59" s="445"/>
      <c r="X59" s="445"/>
      <c r="Y59" s="445"/>
      <c r="Z59" s="445"/>
      <c r="AA59" s="445"/>
      <c r="AB59" s="445"/>
      <c r="AC59" s="445"/>
      <c r="AD59" s="445"/>
      <c r="AE59" s="445"/>
      <c r="AF59" s="445"/>
      <c r="AG59" s="445"/>
      <c r="AH59" s="445"/>
      <c r="AI59" s="445"/>
      <c r="AJ59" s="1"/>
      <c r="AK59" s="1"/>
    </row>
    <row r="60" spans="1:37" ht="16.5" thickTop="1" thickBot="1" x14ac:dyDescent="0.3">
      <c r="A60" s="445"/>
      <c r="B60" s="445"/>
      <c r="C60" s="445"/>
      <c r="D60" s="445"/>
      <c r="E60" s="445"/>
      <c r="F60" s="446"/>
      <c r="G60" s="446"/>
      <c r="H60" s="446"/>
      <c r="I60" s="446"/>
      <c r="J60" s="445"/>
      <c r="K60" s="445"/>
      <c r="L60" s="445"/>
      <c r="M60" s="445"/>
      <c r="N60" s="445"/>
      <c r="O60" s="445"/>
      <c r="P60" s="445"/>
      <c r="Q60" s="445"/>
      <c r="R60" s="445"/>
      <c r="S60" s="445"/>
      <c r="T60" s="445"/>
      <c r="U60" s="445"/>
      <c r="V60" s="445"/>
      <c r="W60" s="445"/>
      <c r="X60" s="445"/>
      <c r="Y60" s="445"/>
      <c r="Z60" s="445"/>
      <c r="AA60" s="445"/>
      <c r="AB60" s="445"/>
      <c r="AC60" s="445"/>
      <c r="AD60" s="445"/>
      <c r="AE60" s="445"/>
      <c r="AF60" s="445"/>
      <c r="AG60" s="445"/>
      <c r="AH60" s="445"/>
      <c r="AI60" s="445"/>
      <c r="AJ60" s="1"/>
      <c r="AK60" s="1"/>
    </row>
    <row r="61" spans="1:37" ht="16.5" thickTop="1" thickBot="1" x14ac:dyDescent="0.3">
      <c r="A61" s="445"/>
      <c r="B61" s="445"/>
      <c r="C61" s="445"/>
      <c r="D61" s="445"/>
      <c r="E61" s="445"/>
      <c r="F61" s="446"/>
      <c r="G61" s="446"/>
      <c r="H61" s="446"/>
      <c r="I61" s="446"/>
      <c r="J61" s="445"/>
      <c r="K61" s="445"/>
      <c r="L61" s="445"/>
      <c r="M61" s="445"/>
      <c r="N61" s="445"/>
      <c r="O61" s="445"/>
      <c r="P61" s="445"/>
      <c r="Q61" s="445"/>
      <c r="R61" s="445"/>
      <c r="S61" s="445"/>
      <c r="T61" s="445"/>
      <c r="U61" s="445"/>
      <c r="V61" s="445"/>
      <c r="W61" s="445"/>
      <c r="X61" s="445"/>
      <c r="Y61" s="445"/>
      <c r="Z61" s="445"/>
      <c r="AA61" s="445"/>
      <c r="AB61" s="445"/>
      <c r="AC61" s="445"/>
      <c r="AD61" s="445"/>
      <c r="AE61" s="445"/>
      <c r="AF61" s="445"/>
      <c r="AG61" s="445"/>
      <c r="AH61" s="445"/>
      <c r="AI61" s="445"/>
      <c r="AJ61" s="1"/>
      <c r="AK61" s="1"/>
    </row>
    <row r="62" spans="1:37" ht="31.5" customHeight="1" thickTop="1" thickBot="1" x14ac:dyDescent="0.3">
      <c r="A62" s="406" t="s">
        <v>37</v>
      </c>
      <c r="B62" s="406"/>
      <c r="C62" s="406"/>
      <c r="D62" s="406"/>
      <c r="E62" s="406"/>
      <c r="F62" s="406" t="s">
        <v>38</v>
      </c>
      <c r="G62" s="406"/>
      <c r="H62" s="406"/>
      <c r="I62" s="406"/>
      <c r="J62" s="406" t="s">
        <v>39</v>
      </c>
      <c r="K62" s="406"/>
      <c r="L62" s="406"/>
      <c r="M62" s="406"/>
      <c r="N62" s="406" t="s">
        <v>40</v>
      </c>
      <c r="O62" s="406"/>
      <c r="P62" s="406"/>
      <c r="Q62" s="406"/>
      <c r="R62" s="406"/>
      <c r="S62" s="406"/>
      <c r="T62" s="406"/>
      <c r="U62" s="406"/>
      <c r="V62" s="406"/>
      <c r="W62" s="406"/>
      <c r="X62" s="406" t="s">
        <v>41</v>
      </c>
      <c r="Y62" s="406"/>
      <c r="Z62" s="406"/>
      <c r="AA62" s="406"/>
      <c r="AB62" s="406"/>
      <c r="AC62" s="406"/>
      <c r="AD62" s="406"/>
      <c r="AE62" s="406"/>
      <c r="AF62" s="406" t="s">
        <v>42</v>
      </c>
      <c r="AG62" s="406"/>
      <c r="AH62" s="406"/>
      <c r="AI62" s="406"/>
      <c r="AJ62" s="1"/>
      <c r="AK62" s="1"/>
    </row>
    <row r="63" spans="1:37" ht="16.5" thickTop="1" thickBot="1" x14ac:dyDescent="0.3">
      <c r="A63" s="445">
        <v>5</v>
      </c>
      <c r="B63" s="445"/>
      <c r="C63" s="445"/>
      <c r="D63" s="445"/>
      <c r="E63" s="445"/>
      <c r="F63" s="446"/>
      <c r="G63" s="446"/>
      <c r="H63" s="446"/>
      <c r="I63" s="446"/>
      <c r="J63" s="445">
        <f>F63*$X$30</f>
        <v>0</v>
      </c>
      <c r="K63" s="445"/>
      <c r="L63" s="445"/>
      <c r="M63" s="445"/>
      <c r="N63" s="445"/>
      <c r="O63" s="445"/>
      <c r="P63" s="445"/>
      <c r="Q63" s="445"/>
      <c r="R63" s="445"/>
      <c r="S63" s="445"/>
      <c r="T63" s="445"/>
      <c r="U63" s="445"/>
      <c r="V63" s="445"/>
      <c r="W63" s="445"/>
      <c r="X63" s="445"/>
      <c r="Y63" s="445"/>
      <c r="Z63" s="445"/>
      <c r="AA63" s="445"/>
      <c r="AB63" s="445"/>
      <c r="AC63" s="445"/>
      <c r="AD63" s="445"/>
      <c r="AE63" s="445"/>
      <c r="AF63" s="445"/>
      <c r="AG63" s="445"/>
      <c r="AH63" s="445"/>
      <c r="AI63" s="445"/>
      <c r="AJ63" s="1"/>
      <c r="AK63" s="1"/>
    </row>
    <row r="64" spans="1:37" ht="16.5" thickTop="1" thickBot="1" x14ac:dyDescent="0.3">
      <c r="A64" s="445"/>
      <c r="B64" s="445"/>
      <c r="C64" s="445"/>
      <c r="D64" s="445"/>
      <c r="E64" s="445"/>
      <c r="F64" s="446"/>
      <c r="G64" s="446"/>
      <c r="H64" s="446"/>
      <c r="I64" s="446"/>
      <c r="J64" s="445"/>
      <c r="K64" s="445"/>
      <c r="L64" s="445"/>
      <c r="M64" s="445"/>
      <c r="N64" s="445"/>
      <c r="O64" s="445"/>
      <c r="P64" s="445"/>
      <c r="Q64" s="445"/>
      <c r="R64" s="445"/>
      <c r="S64" s="445"/>
      <c r="T64" s="445"/>
      <c r="U64" s="445"/>
      <c r="V64" s="445"/>
      <c r="W64" s="445"/>
      <c r="X64" s="445"/>
      <c r="Y64" s="445"/>
      <c r="Z64" s="445"/>
      <c r="AA64" s="445"/>
      <c r="AB64" s="445"/>
      <c r="AC64" s="445"/>
      <c r="AD64" s="445"/>
      <c r="AE64" s="445"/>
      <c r="AF64" s="445"/>
      <c r="AG64" s="445"/>
      <c r="AH64" s="445"/>
      <c r="AI64" s="445"/>
      <c r="AJ64" s="1"/>
      <c r="AK64" s="1"/>
    </row>
    <row r="65" spans="1:37" ht="16.5" thickTop="1" thickBot="1" x14ac:dyDescent="0.3">
      <c r="A65" s="445"/>
      <c r="B65" s="445"/>
      <c r="C65" s="445"/>
      <c r="D65" s="445"/>
      <c r="E65" s="445"/>
      <c r="F65" s="446"/>
      <c r="G65" s="446"/>
      <c r="H65" s="446"/>
      <c r="I65" s="446"/>
      <c r="J65" s="445"/>
      <c r="K65" s="445"/>
      <c r="L65" s="445"/>
      <c r="M65" s="445"/>
      <c r="N65" s="445"/>
      <c r="O65" s="445"/>
      <c r="P65" s="445"/>
      <c r="Q65" s="445"/>
      <c r="R65" s="445"/>
      <c r="S65" s="445"/>
      <c r="T65" s="445"/>
      <c r="U65" s="445"/>
      <c r="V65" s="445"/>
      <c r="W65" s="445"/>
      <c r="X65" s="445"/>
      <c r="Y65" s="445"/>
      <c r="Z65" s="445"/>
      <c r="AA65" s="445"/>
      <c r="AB65" s="445"/>
      <c r="AC65" s="445"/>
      <c r="AD65" s="445"/>
      <c r="AE65" s="445"/>
      <c r="AF65" s="445"/>
      <c r="AG65" s="445"/>
      <c r="AH65" s="445"/>
      <c r="AI65" s="445"/>
      <c r="AJ65" s="1"/>
      <c r="AK65" s="1"/>
    </row>
    <row r="66" spans="1:37" ht="16.5" thickTop="1" thickBot="1" x14ac:dyDescent="0.3">
      <c r="A66" s="445"/>
      <c r="B66" s="445"/>
      <c r="C66" s="445"/>
      <c r="D66" s="445"/>
      <c r="E66" s="445"/>
      <c r="F66" s="446"/>
      <c r="G66" s="446"/>
      <c r="H66" s="446"/>
      <c r="I66" s="446"/>
      <c r="J66" s="445"/>
      <c r="K66" s="445"/>
      <c r="L66" s="445"/>
      <c r="M66" s="445"/>
      <c r="N66" s="445"/>
      <c r="O66" s="445"/>
      <c r="P66" s="445"/>
      <c r="Q66" s="445"/>
      <c r="R66" s="445"/>
      <c r="S66" s="445"/>
      <c r="T66" s="445"/>
      <c r="U66" s="445"/>
      <c r="V66" s="445"/>
      <c r="W66" s="445"/>
      <c r="X66" s="445"/>
      <c r="Y66" s="445"/>
      <c r="Z66" s="445"/>
      <c r="AA66" s="445"/>
      <c r="AB66" s="445"/>
      <c r="AC66" s="445"/>
      <c r="AD66" s="445"/>
      <c r="AE66" s="445"/>
      <c r="AF66" s="445"/>
      <c r="AG66" s="445"/>
      <c r="AH66" s="445"/>
      <c r="AI66" s="445"/>
      <c r="AJ66" s="1"/>
      <c r="AK66" s="1"/>
    </row>
    <row r="67" spans="1:37" ht="16.5" thickTop="1" thickBot="1" x14ac:dyDescent="0.3">
      <c r="A67" s="445"/>
      <c r="B67" s="445"/>
      <c r="C67" s="445"/>
      <c r="D67" s="445"/>
      <c r="E67" s="445"/>
      <c r="F67" s="446"/>
      <c r="G67" s="446"/>
      <c r="H67" s="446"/>
      <c r="I67" s="446"/>
      <c r="J67" s="445"/>
      <c r="K67" s="445"/>
      <c r="L67" s="445"/>
      <c r="M67" s="445"/>
      <c r="N67" s="445"/>
      <c r="O67" s="445"/>
      <c r="P67" s="445"/>
      <c r="Q67" s="445"/>
      <c r="R67" s="445"/>
      <c r="S67" s="445"/>
      <c r="T67" s="445"/>
      <c r="U67" s="445"/>
      <c r="V67" s="445"/>
      <c r="W67" s="445"/>
      <c r="X67" s="445"/>
      <c r="Y67" s="445"/>
      <c r="Z67" s="445"/>
      <c r="AA67" s="445"/>
      <c r="AB67" s="445"/>
      <c r="AC67" s="445"/>
      <c r="AD67" s="445"/>
      <c r="AE67" s="445"/>
      <c r="AF67" s="445"/>
      <c r="AG67" s="445"/>
      <c r="AH67" s="445"/>
      <c r="AI67" s="445"/>
      <c r="AJ67" s="1"/>
      <c r="AK67" s="1"/>
    </row>
    <row r="68" spans="1:37" ht="31.5" hidden="1" customHeight="1" thickTop="1" thickBot="1" x14ac:dyDescent="0.3">
      <c r="A68" s="406" t="s">
        <v>37</v>
      </c>
      <c r="B68" s="406"/>
      <c r="C68" s="406"/>
      <c r="D68" s="406"/>
      <c r="E68" s="406"/>
      <c r="F68" s="406" t="s">
        <v>38</v>
      </c>
      <c r="G68" s="406"/>
      <c r="H68" s="406"/>
      <c r="I68" s="406"/>
      <c r="J68" s="406" t="s">
        <v>39</v>
      </c>
      <c r="K68" s="406"/>
      <c r="L68" s="406"/>
      <c r="M68" s="406"/>
      <c r="N68" s="406" t="s">
        <v>40</v>
      </c>
      <c r="O68" s="406"/>
      <c r="P68" s="406"/>
      <c r="Q68" s="406"/>
      <c r="R68" s="406"/>
      <c r="S68" s="406"/>
      <c r="T68" s="406"/>
      <c r="U68" s="406"/>
      <c r="V68" s="406"/>
      <c r="W68" s="406"/>
      <c r="X68" s="406" t="s">
        <v>41</v>
      </c>
      <c r="Y68" s="406"/>
      <c r="Z68" s="406"/>
      <c r="AA68" s="406"/>
      <c r="AB68" s="406"/>
      <c r="AC68" s="406"/>
      <c r="AD68" s="406"/>
      <c r="AE68" s="406"/>
      <c r="AF68" s="406" t="s">
        <v>42</v>
      </c>
      <c r="AG68" s="406"/>
      <c r="AH68" s="406"/>
      <c r="AI68" s="406"/>
      <c r="AJ68" s="1"/>
      <c r="AK68" s="1"/>
    </row>
    <row r="69" spans="1:37" ht="16.5" hidden="1" customHeight="1" thickTop="1" thickBot="1" x14ac:dyDescent="0.3">
      <c r="A69" s="445">
        <v>6</v>
      </c>
      <c r="B69" s="445"/>
      <c r="C69" s="445"/>
      <c r="D69" s="445"/>
      <c r="E69" s="445"/>
      <c r="F69" s="446"/>
      <c r="G69" s="446"/>
      <c r="H69" s="446"/>
      <c r="I69" s="446"/>
      <c r="J69" s="445">
        <f>F69*$X$30</f>
        <v>0</v>
      </c>
      <c r="K69" s="445"/>
      <c r="L69" s="445"/>
      <c r="M69" s="445"/>
      <c r="N69" s="445"/>
      <c r="O69" s="445"/>
      <c r="P69" s="445"/>
      <c r="Q69" s="445"/>
      <c r="R69" s="445"/>
      <c r="S69" s="445"/>
      <c r="T69" s="445"/>
      <c r="U69" s="445"/>
      <c r="V69" s="445"/>
      <c r="W69" s="445"/>
      <c r="X69" s="445"/>
      <c r="Y69" s="445"/>
      <c r="Z69" s="445"/>
      <c r="AA69" s="445"/>
      <c r="AB69" s="445"/>
      <c r="AC69" s="445"/>
      <c r="AD69" s="445"/>
      <c r="AE69" s="445"/>
      <c r="AF69" s="445"/>
      <c r="AG69" s="445"/>
      <c r="AH69" s="445"/>
      <c r="AI69" s="445"/>
      <c r="AJ69" s="1"/>
      <c r="AK69" s="1"/>
    </row>
    <row r="70" spans="1:37" ht="16.5" hidden="1" customHeight="1" thickTop="1" thickBot="1" x14ac:dyDescent="0.3">
      <c r="A70" s="445"/>
      <c r="B70" s="445"/>
      <c r="C70" s="445"/>
      <c r="D70" s="445"/>
      <c r="E70" s="445"/>
      <c r="F70" s="446"/>
      <c r="G70" s="446"/>
      <c r="H70" s="446"/>
      <c r="I70" s="446"/>
      <c r="J70" s="445"/>
      <c r="K70" s="445"/>
      <c r="L70" s="445"/>
      <c r="M70" s="445"/>
      <c r="N70" s="445"/>
      <c r="O70" s="445"/>
      <c r="P70" s="445"/>
      <c r="Q70" s="445"/>
      <c r="R70" s="445"/>
      <c r="S70" s="445"/>
      <c r="T70" s="445"/>
      <c r="U70" s="445"/>
      <c r="V70" s="445"/>
      <c r="W70" s="445"/>
      <c r="X70" s="445"/>
      <c r="Y70" s="445"/>
      <c r="Z70" s="445"/>
      <c r="AA70" s="445"/>
      <c r="AB70" s="445"/>
      <c r="AC70" s="445"/>
      <c r="AD70" s="445"/>
      <c r="AE70" s="445"/>
      <c r="AF70" s="445"/>
      <c r="AG70" s="445"/>
      <c r="AH70" s="445"/>
      <c r="AI70" s="445"/>
      <c r="AJ70" s="1"/>
      <c r="AK70" s="1"/>
    </row>
    <row r="71" spans="1:37" ht="16.5" hidden="1" customHeight="1" thickTop="1" thickBot="1" x14ac:dyDescent="0.3">
      <c r="A71" s="445"/>
      <c r="B71" s="445"/>
      <c r="C71" s="445"/>
      <c r="D71" s="445"/>
      <c r="E71" s="445"/>
      <c r="F71" s="446"/>
      <c r="G71" s="446"/>
      <c r="H71" s="446"/>
      <c r="I71" s="446"/>
      <c r="J71" s="445"/>
      <c r="K71" s="445"/>
      <c r="L71" s="445"/>
      <c r="M71" s="445"/>
      <c r="N71" s="445"/>
      <c r="O71" s="445"/>
      <c r="P71" s="445"/>
      <c r="Q71" s="445"/>
      <c r="R71" s="445"/>
      <c r="S71" s="445"/>
      <c r="T71" s="445"/>
      <c r="U71" s="445"/>
      <c r="V71" s="445"/>
      <c r="W71" s="445"/>
      <c r="X71" s="445"/>
      <c r="Y71" s="445"/>
      <c r="Z71" s="445"/>
      <c r="AA71" s="445"/>
      <c r="AB71" s="445"/>
      <c r="AC71" s="445"/>
      <c r="AD71" s="445"/>
      <c r="AE71" s="445"/>
      <c r="AF71" s="445"/>
      <c r="AG71" s="445"/>
      <c r="AH71" s="445"/>
      <c r="AI71" s="445"/>
      <c r="AJ71" s="1"/>
      <c r="AK71" s="1"/>
    </row>
    <row r="72" spans="1:37" ht="16.5" hidden="1" customHeight="1" thickTop="1" thickBot="1" x14ac:dyDescent="0.3">
      <c r="A72" s="445"/>
      <c r="B72" s="445"/>
      <c r="C72" s="445"/>
      <c r="D72" s="445"/>
      <c r="E72" s="445"/>
      <c r="F72" s="446"/>
      <c r="G72" s="446"/>
      <c r="H72" s="446"/>
      <c r="I72" s="446"/>
      <c r="J72" s="445"/>
      <c r="K72" s="445"/>
      <c r="L72" s="445"/>
      <c r="M72" s="445"/>
      <c r="N72" s="445"/>
      <c r="O72" s="445"/>
      <c r="P72" s="445"/>
      <c r="Q72" s="445"/>
      <c r="R72" s="445"/>
      <c r="S72" s="445"/>
      <c r="T72" s="445"/>
      <c r="U72" s="445"/>
      <c r="V72" s="445"/>
      <c r="W72" s="445"/>
      <c r="X72" s="445"/>
      <c r="Y72" s="445"/>
      <c r="Z72" s="445"/>
      <c r="AA72" s="445"/>
      <c r="AB72" s="445"/>
      <c r="AC72" s="445"/>
      <c r="AD72" s="445"/>
      <c r="AE72" s="445"/>
      <c r="AF72" s="445"/>
      <c r="AG72" s="445"/>
      <c r="AH72" s="445"/>
      <c r="AI72" s="445"/>
      <c r="AJ72" s="1"/>
      <c r="AK72" s="1"/>
    </row>
    <row r="73" spans="1:37" ht="16.5" hidden="1" customHeight="1" thickTop="1" thickBot="1" x14ac:dyDescent="0.3">
      <c r="A73" s="445"/>
      <c r="B73" s="445"/>
      <c r="C73" s="445"/>
      <c r="D73" s="445"/>
      <c r="E73" s="445"/>
      <c r="F73" s="446"/>
      <c r="G73" s="446"/>
      <c r="H73" s="446"/>
      <c r="I73" s="446"/>
      <c r="J73" s="445"/>
      <c r="K73" s="445"/>
      <c r="L73" s="445"/>
      <c r="M73" s="445"/>
      <c r="N73" s="445"/>
      <c r="O73" s="445"/>
      <c r="P73" s="445"/>
      <c r="Q73" s="445"/>
      <c r="R73" s="445"/>
      <c r="S73" s="445"/>
      <c r="T73" s="445"/>
      <c r="U73" s="445"/>
      <c r="V73" s="445"/>
      <c r="W73" s="445"/>
      <c r="X73" s="445"/>
      <c r="Y73" s="445"/>
      <c r="Z73" s="445"/>
      <c r="AA73" s="445"/>
      <c r="AB73" s="445"/>
      <c r="AC73" s="445"/>
      <c r="AD73" s="445"/>
      <c r="AE73" s="445"/>
      <c r="AF73" s="445"/>
      <c r="AG73" s="445"/>
      <c r="AH73" s="445"/>
      <c r="AI73" s="445"/>
      <c r="AJ73" s="1"/>
      <c r="AK73" s="1"/>
    </row>
    <row r="74" spans="1:37" ht="31.5" hidden="1" customHeight="1" thickTop="1" thickBot="1" x14ac:dyDescent="0.3">
      <c r="A74" s="406" t="s">
        <v>37</v>
      </c>
      <c r="B74" s="406"/>
      <c r="C74" s="406"/>
      <c r="D74" s="406"/>
      <c r="E74" s="406"/>
      <c r="F74" s="406" t="s">
        <v>38</v>
      </c>
      <c r="G74" s="406"/>
      <c r="H74" s="406"/>
      <c r="I74" s="406"/>
      <c r="J74" s="406" t="s">
        <v>39</v>
      </c>
      <c r="K74" s="406"/>
      <c r="L74" s="406"/>
      <c r="M74" s="406"/>
      <c r="N74" s="406" t="s">
        <v>40</v>
      </c>
      <c r="O74" s="406"/>
      <c r="P74" s="406"/>
      <c r="Q74" s="406"/>
      <c r="R74" s="406"/>
      <c r="S74" s="406"/>
      <c r="T74" s="406"/>
      <c r="U74" s="406"/>
      <c r="V74" s="406"/>
      <c r="W74" s="406"/>
      <c r="X74" s="406" t="s">
        <v>41</v>
      </c>
      <c r="Y74" s="406"/>
      <c r="Z74" s="406"/>
      <c r="AA74" s="406"/>
      <c r="AB74" s="406"/>
      <c r="AC74" s="406"/>
      <c r="AD74" s="406"/>
      <c r="AE74" s="406"/>
      <c r="AF74" s="406" t="s">
        <v>42</v>
      </c>
      <c r="AG74" s="406"/>
      <c r="AH74" s="406"/>
      <c r="AI74" s="406"/>
      <c r="AJ74" s="1"/>
      <c r="AK74" s="1"/>
    </row>
    <row r="75" spans="1:37" ht="16.5" hidden="1" customHeight="1" thickTop="1" thickBot="1" x14ac:dyDescent="0.3">
      <c r="A75" s="445">
        <v>7</v>
      </c>
      <c r="B75" s="445"/>
      <c r="C75" s="445"/>
      <c r="D75" s="445"/>
      <c r="E75" s="445"/>
      <c r="F75" s="446"/>
      <c r="G75" s="446"/>
      <c r="H75" s="446"/>
      <c r="I75" s="446"/>
      <c r="J75" s="445">
        <f>F75*$X$30</f>
        <v>0</v>
      </c>
      <c r="K75" s="445"/>
      <c r="L75" s="445"/>
      <c r="M75" s="445"/>
      <c r="N75" s="445"/>
      <c r="O75" s="445"/>
      <c r="P75" s="445"/>
      <c r="Q75" s="445"/>
      <c r="R75" s="445"/>
      <c r="S75" s="445"/>
      <c r="T75" s="445"/>
      <c r="U75" s="445"/>
      <c r="V75" s="445"/>
      <c r="W75" s="445"/>
      <c r="X75" s="445"/>
      <c r="Y75" s="445"/>
      <c r="Z75" s="445"/>
      <c r="AA75" s="445"/>
      <c r="AB75" s="445"/>
      <c r="AC75" s="445"/>
      <c r="AD75" s="445"/>
      <c r="AE75" s="445"/>
      <c r="AF75" s="445"/>
      <c r="AG75" s="445"/>
      <c r="AH75" s="445"/>
      <c r="AI75" s="445"/>
      <c r="AJ75" s="1"/>
      <c r="AK75" s="1"/>
    </row>
    <row r="76" spans="1:37" ht="16.5" hidden="1" customHeight="1" thickTop="1" thickBot="1" x14ac:dyDescent="0.3">
      <c r="A76" s="445"/>
      <c r="B76" s="445"/>
      <c r="C76" s="445"/>
      <c r="D76" s="445"/>
      <c r="E76" s="445"/>
      <c r="F76" s="446"/>
      <c r="G76" s="446"/>
      <c r="H76" s="446"/>
      <c r="I76" s="446"/>
      <c r="J76" s="445"/>
      <c r="K76" s="445"/>
      <c r="L76" s="445"/>
      <c r="M76" s="445"/>
      <c r="N76" s="445"/>
      <c r="O76" s="445"/>
      <c r="P76" s="445"/>
      <c r="Q76" s="445"/>
      <c r="R76" s="445"/>
      <c r="S76" s="445"/>
      <c r="T76" s="445"/>
      <c r="U76" s="445"/>
      <c r="V76" s="445"/>
      <c r="W76" s="445"/>
      <c r="X76" s="445"/>
      <c r="Y76" s="445"/>
      <c r="Z76" s="445"/>
      <c r="AA76" s="445"/>
      <c r="AB76" s="445"/>
      <c r="AC76" s="445"/>
      <c r="AD76" s="445"/>
      <c r="AE76" s="445"/>
      <c r="AF76" s="445"/>
      <c r="AG76" s="445"/>
      <c r="AH76" s="445"/>
      <c r="AI76" s="445"/>
      <c r="AJ76" s="1"/>
      <c r="AK76" s="1"/>
    </row>
    <row r="77" spans="1:37" ht="16.5" hidden="1" customHeight="1" thickTop="1" thickBot="1" x14ac:dyDescent="0.3">
      <c r="A77" s="445"/>
      <c r="B77" s="445"/>
      <c r="C77" s="445"/>
      <c r="D77" s="445"/>
      <c r="E77" s="445"/>
      <c r="F77" s="446"/>
      <c r="G77" s="446"/>
      <c r="H77" s="446"/>
      <c r="I77" s="446"/>
      <c r="J77" s="445"/>
      <c r="K77" s="445"/>
      <c r="L77" s="445"/>
      <c r="M77" s="445"/>
      <c r="N77" s="445"/>
      <c r="O77" s="445"/>
      <c r="P77" s="445"/>
      <c r="Q77" s="445"/>
      <c r="R77" s="445"/>
      <c r="S77" s="445"/>
      <c r="T77" s="445"/>
      <c r="U77" s="445"/>
      <c r="V77" s="445"/>
      <c r="W77" s="445"/>
      <c r="X77" s="445"/>
      <c r="Y77" s="445"/>
      <c r="Z77" s="445"/>
      <c r="AA77" s="445"/>
      <c r="AB77" s="445"/>
      <c r="AC77" s="445"/>
      <c r="AD77" s="445"/>
      <c r="AE77" s="445"/>
      <c r="AF77" s="445"/>
      <c r="AG77" s="445"/>
      <c r="AH77" s="445"/>
      <c r="AI77" s="445"/>
      <c r="AJ77" s="1"/>
      <c r="AK77" s="1"/>
    </row>
    <row r="78" spans="1:37" ht="16.5" hidden="1" customHeight="1" thickTop="1" thickBot="1" x14ac:dyDescent="0.3">
      <c r="A78" s="445"/>
      <c r="B78" s="445"/>
      <c r="C78" s="445"/>
      <c r="D78" s="445"/>
      <c r="E78" s="445"/>
      <c r="F78" s="446"/>
      <c r="G78" s="446"/>
      <c r="H78" s="446"/>
      <c r="I78" s="446"/>
      <c r="J78" s="445"/>
      <c r="K78" s="445"/>
      <c r="L78" s="445"/>
      <c r="M78" s="445"/>
      <c r="N78" s="445"/>
      <c r="O78" s="445"/>
      <c r="P78" s="445"/>
      <c r="Q78" s="445"/>
      <c r="R78" s="445"/>
      <c r="S78" s="445"/>
      <c r="T78" s="445"/>
      <c r="U78" s="445"/>
      <c r="V78" s="445"/>
      <c r="W78" s="445"/>
      <c r="X78" s="445"/>
      <c r="Y78" s="445"/>
      <c r="Z78" s="445"/>
      <c r="AA78" s="445"/>
      <c r="AB78" s="445"/>
      <c r="AC78" s="445"/>
      <c r="AD78" s="445"/>
      <c r="AE78" s="445"/>
      <c r="AF78" s="445"/>
      <c r="AG78" s="445"/>
      <c r="AH78" s="445"/>
      <c r="AI78" s="445"/>
      <c r="AJ78" s="1"/>
      <c r="AK78" s="1"/>
    </row>
    <row r="79" spans="1:37" ht="16.5" hidden="1" customHeight="1" thickTop="1" thickBot="1" x14ac:dyDescent="0.3">
      <c r="A79" s="445"/>
      <c r="B79" s="445"/>
      <c r="C79" s="445"/>
      <c r="D79" s="445"/>
      <c r="E79" s="445"/>
      <c r="F79" s="446"/>
      <c r="G79" s="446"/>
      <c r="H79" s="446"/>
      <c r="I79" s="446"/>
      <c r="J79" s="445"/>
      <c r="K79" s="445"/>
      <c r="L79" s="445"/>
      <c r="M79" s="445"/>
      <c r="N79" s="445"/>
      <c r="O79" s="445"/>
      <c r="P79" s="445"/>
      <c r="Q79" s="445"/>
      <c r="R79" s="445"/>
      <c r="S79" s="445"/>
      <c r="T79" s="445"/>
      <c r="U79" s="445"/>
      <c r="V79" s="445"/>
      <c r="W79" s="445"/>
      <c r="X79" s="445"/>
      <c r="Y79" s="445"/>
      <c r="Z79" s="445"/>
      <c r="AA79" s="445"/>
      <c r="AB79" s="445"/>
      <c r="AC79" s="445"/>
      <c r="AD79" s="445"/>
      <c r="AE79" s="445"/>
      <c r="AF79" s="445"/>
      <c r="AG79" s="445"/>
      <c r="AH79" s="445"/>
      <c r="AI79" s="445"/>
      <c r="AJ79" s="1"/>
      <c r="AK79" s="1"/>
    </row>
    <row r="80" spans="1:37" ht="31.5" hidden="1" customHeight="1" thickTop="1" thickBot="1" x14ac:dyDescent="0.3">
      <c r="A80" s="406" t="s">
        <v>37</v>
      </c>
      <c r="B80" s="406"/>
      <c r="C80" s="406"/>
      <c r="D80" s="406"/>
      <c r="E80" s="406"/>
      <c r="F80" s="406" t="s">
        <v>38</v>
      </c>
      <c r="G80" s="406"/>
      <c r="H80" s="406"/>
      <c r="I80" s="406"/>
      <c r="J80" s="406" t="s">
        <v>39</v>
      </c>
      <c r="K80" s="406"/>
      <c r="L80" s="406"/>
      <c r="M80" s="406"/>
      <c r="N80" s="406" t="s">
        <v>40</v>
      </c>
      <c r="O80" s="406"/>
      <c r="P80" s="406"/>
      <c r="Q80" s="406"/>
      <c r="R80" s="406"/>
      <c r="S80" s="406"/>
      <c r="T80" s="406"/>
      <c r="U80" s="406"/>
      <c r="V80" s="406"/>
      <c r="W80" s="406"/>
      <c r="X80" s="406" t="s">
        <v>41</v>
      </c>
      <c r="Y80" s="406"/>
      <c r="Z80" s="406"/>
      <c r="AA80" s="406"/>
      <c r="AB80" s="406"/>
      <c r="AC80" s="406"/>
      <c r="AD80" s="406"/>
      <c r="AE80" s="406"/>
      <c r="AF80" s="406" t="s">
        <v>42</v>
      </c>
      <c r="AG80" s="406"/>
      <c r="AH80" s="406"/>
      <c r="AI80" s="406"/>
      <c r="AJ80" s="1"/>
      <c r="AK80" s="1"/>
    </row>
    <row r="81" spans="1:37" ht="16.5" hidden="1" customHeight="1" thickTop="1" thickBot="1" x14ac:dyDescent="0.3">
      <c r="A81" s="445">
        <v>8</v>
      </c>
      <c r="B81" s="445"/>
      <c r="C81" s="445"/>
      <c r="D81" s="445"/>
      <c r="E81" s="445"/>
      <c r="F81" s="446"/>
      <c r="G81" s="446"/>
      <c r="H81" s="446"/>
      <c r="I81" s="446"/>
      <c r="J81" s="445">
        <f>F81*$X$30</f>
        <v>0</v>
      </c>
      <c r="K81" s="445"/>
      <c r="L81" s="445"/>
      <c r="M81" s="445"/>
      <c r="N81" s="445"/>
      <c r="O81" s="445"/>
      <c r="P81" s="445"/>
      <c r="Q81" s="445"/>
      <c r="R81" s="445"/>
      <c r="S81" s="445"/>
      <c r="T81" s="445"/>
      <c r="U81" s="445"/>
      <c r="V81" s="445"/>
      <c r="W81" s="445"/>
      <c r="X81" s="445"/>
      <c r="Y81" s="445"/>
      <c r="Z81" s="445"/>
      <c r="AA81" s="445"/>
      <c r="AB81" s="445"/>
      <c r="AC81" s="445"/>
      <c r="AD81" s="445"/>
      <c r="AE81" s="445"/>
      <c r="AF81" s="445"/>
      <c r="AG81" s="445"/>
      <c r="AH81" s="445"/>
      <c r="AI81" s="445"/>
      <c r="AJ81" s="1"/>
      <c r="AK81" s="1"/>
    </row>
    <row r="82" spans="1:37" ht="16.5" hidden="1" customHeight="1" thickTop="1" thickBot="1" x14ac:dyDescent="0.3">
      <c r="A82" s="445"/>
      <c r="B82" s="445"/>
      <c r="C82" s="445"/>
      <c r="D82" s="445"/>
      <c r="E82" s="445"/>
      <c r="F82" s="446"/>
      <c r="G82" s="446"/>
      <c r="H82" s="446"/>
      <c r="I82" s="446"/>
      <c r="J82" s="445"/>
      <c r="K82" s="445"/>
      <c r="L82" s="445"/>
      <c r="M82" s="445"/>
      <c r="N82" s="445"/>
      <c r="O82" s="445"/>
      <c r="P82" s="445"/>
      <c r="Q82" s="445"/>
      <c r="R82" s="445"/>
      <c r="S82" s="445"/>
      <c r="T82" s="445"/>
      <c r="U82" s="445"/>
      <c r="V82" s="445"/>
      <c r="W82" s="445"/>
      <c r="X82" s="445"/>
      <c r="Y82" s="445"/>
      <c r="Z82" s="445"/>
      <c r="AA82" s="445"/>
      <c r="AB82" s="445"/>
      <c r="AC82" s="445"/>
      <c r="AD82" s="445"/>
      <c r="AE82" s="445"/>
      <c r="AF82" s="445"/>
      <c r="AG82" s="445"/>
      <c r="AH82" s="445"/>
      <c r="AI82" s="445"/>
      <c r="AJ82" s="1"/>
      <c r="AK82" s="1"/>
    </row>
    <row r="83" spans="1:37" ht="16.5" hidden="1" customHeight="1" thickTop="1" thickBot="1" x14ac:dyDescent="0.3">
      <c r="A83" s="445"/>
      <c r="B83" s="445"/>
      <c r="C83" s="445"/>
      <c r="D83" s="445"/>
      <c r="E83" s="445"/>
      <c r="F83" s="446"/>
      <c r="G83" s="446"/>
      <c r="H83" s="446"/>
      <c r="I83" s="446"/>
      <c r="J83" s="445"/>
      <c r="K83" s="445"/>
      <c r="L83" s="445"/>
      <c r="M83" s="445"/>
      <c r="N83" s="445"/>
      <c r="O83" s="445"/>
      <c r="P83" s="445"/>
      <c r="Q83" s="445"/>
      <c r="R83" s="445"/>
      <c r="S83" s="445"/>
      <c r="T83" s="445"/>
      <c r="U83" s="445"/>
      <c r="V83" s="445"/>
      <c r="W83" s="445"/>
      <c r="X83" s="445"/>
      <c r="Y83" s="445"/>
      <c r="Z83" s="445"/>
      <c r="AA83" s="445"/>
      <c r="AB83" s="445"/>
      <c r="AC83" s="445"/>
      <c r="AD83" s="445"/>
      <c r="AE83" s="445"/>
      <c r="AF83" s="445"/>
      <c r="AG83" s="445"/>
      <c r="AH83" s="445"/>
      <c r="AI83" s="445"/>
      <c r="AJ83" s="1"/>
      <c r="AK83" s="1"/>
    </row>
    <row r="84" spans="1:37" ht="16.5" hidden="1" customHeight="1" thickTop="1" thickBot="1" x14ac:dyDescent="0.3">
      <c r="A84" s="445"/>
      <c r="B84" s="445"/>
      <c r="C84" s="445"/>
      <c r="D84" s="445"/>
      <c r="E84" s="445"/>
      <c r="F84" s="446"/>
      <c r="G84" s="446"/>
      <c r="H84" s="446"/>
      <c r="I84" s="446"/>
      <c r="J84" s="445"/>
      <c r="K84" s="445"/>
      <c r="L84" s="445"/>
      <c r="M84" s="445"/>
      <c r="N84" s="445"/>
      <c r="O84" s="445"/>
      <c r="P84" s="445"/>
      <c r="Q84" s="445"/>
      <c r="R84" s="445"/>
      <c r="S84" s="445"/>
      <c r="T84" s="445"/>
      <c r="U84" s="445"/>
      <c r="V84" s="445"/>
      <c r="W84" s="445"/>
      <c r="X84" s="445"/>
      <c r="Y84" s="445"/>
      <c r="Z84" s="445"/>
      <c r="AA84" s="445"/>
      <c r="AB84" s="445"/>
      <c r="AC84" s="445"/>
      <c r="AD84" s="445"/>
      <c r="AE84" s="445"/>
      <c r="AF84" s="445"/>
      <c r="AG84" s="445"/>
      <c r="AH84" s="445"/>
      <c r="AI84" s="445"/>
      <c r="AJ84" s="1"/>
      <c r="AK84" s="1"/>
    </row>
    <row r="85" spans="1:37" ht="16.5" hidden="1" customHeight="1" thickTop="1" thickBot="1" x14ac:dyDescent="0.3">
      <c r="A85" s="445"/>
      <c r="B85" s="445"/>
      <c r="C85" s="445"/>
      <c r="D85" s="445"/>
      <c r="E85" s="445"/>
      <c r="F85" s="446"/>
      <c r="G85" s="446"/>
      <c r="H85" s="446"/>
      <c r="I85" s="446"/>
      <c r="J85" s="445"/>
      <c r="K85" s="445"/>
      <c r="L85" s="445"/>
      <c r="M85" s="445"/>
      <c r="N85" s="445"/>
      <c r="O85" s="445"/>
      <c r="P85" s="445"/>
      <c r="Q85" s="445"/>
      <c r="R85" s="445"/>
      <c r="S85" s="445"/>
      <c r="T85" s="445"/>
      <c r="U85" s="445"/>
      <c r="V85" s="445"/>
      <c r="W85" s="445"/>
      <c r="X85" s="445"/>
      <c r="Y85" s="445"/>
      <c r="Z85" s="445"/>
      <c r="AA85" s="445"/>
      <c r="AB85" s="445"/>
      <c r="AC85" s="445"/>
      <c r="AD85" s="445"/>
      <c r="AE85" s="445"/>
      <c r="AF85" s="445"/>
      <c r="AG85" s="445"/>
      <c r="AH85" s="445"/>
      <c r="AI85" s="445"/>
      <c r="AJ85" s="1"/>
      <c r="AK85" s="1"/>
    </row>
    <row r="86" spans="1:37" ht="31.5" hidden="1" customHeight="1" thickTop="1" thickBot="1" x14ac:dyDescent="0.3">
      <c r="A86" s="406" t="s">
        <v>37</v>
      </c>
      <c r="B86" s="406"/>
      <c r="C86" s="406"/>
      <c r="D86" s="406"/>
      <c r="E86" s="406"/>
      <c r="F86" s="406" t="s">
        <v>38</v>
      </c>
      <c r="G86" s="406"/>
      <c r="H86" s="406"/>
      <c r="I86" s="406"/>
      <c r="J86" s="406" t="s">
        <v>39</v>
      </c>
      <c r="K86" s="406"/>
      <c r="L86" s="406"/>
      <c r="M86" s="406"/>
      <c r="N86" s="406" t="s">
        <v>40</v>
      </c>
      <c r="O86" s="406"/>
      <c r="P86" s="406"/>
      <c r="Q86" s="406"/>
      <c r="R86" s="406"/>
      <c r="S86" s="406"/>
      <c r="T86" s="406"/>
      <c r="U86" s="406"/>
      <c r="V86" s="406"/>
      <c r="W86" s="406"/>
      <c r="X86" s="406" t="s">
        <v>41</v>
      </c>
      <c r="Y86" s="406"/>
      <c r="Z86" s="406"/>
      <c r="AA86" s="406"/>
      <c r="AB86" s="406"/>
      <c r="AC86" s="406"/>
      <c r="AD86" s="406"/>
      <c r="AE86" s="406"/>
      <c r="AF86" s="406" t="s">
        <v>42</v>
      </c>
      <c r="AG86" s="406"/>
      <c r="AH86" s="406"/>
      <c r="AI86" s="406"/>
      <c r="AJ86" s="1"/>
      <c r="AK86" s="1"/>
    </row>
    <row r="87" spans="1:37" ht="16.5" hidden="1" customHeight="1" thickTop="1" thickBot="1" x14ac:dyDescent="0.3">
      <c r="A87" s="445">
        <v>9</v>
      </c>
      <c r="B87" s="445"/>
      <c r="C87" s="445"/>
      <c r="D87" s="445"/>
      <c r="E87" s="445"/>
      <c r="F87" s="446"/>
      <c r="G87" s="446"/>
      <c r="H87" s="446"/>
      <c r="I87" s="446"/>
      <c r="J87" s="445">
        <f>F87*$X$30</f>
        <v>0</v>
      </c>
      <c r="K87" s="445"/>
      <c r="L87" s="445"/>
      <c r="M87" s="445"/>
      <c r="N87" s="445"/>
      <c r="O87" s="445"/>
      <c r="P87" s="445"/>
      <c r="Q87" s="445"/>
      <c r="R87" s="445"/>
      <c r="S87" s="445"/>
      <c r="T87" s="445"/>
      <c r="U87" s="445"/>
      <c r="V87" s="445"/>
      <c r="W87" s="445"/>
      <c r="X87" s="445"/>
      <c r="Y87" s="445"/>
      <c r="Z87" s="445"/>
      <c r="AA87" s="445"/>
      <c r="AB87" s="445"/>
      <c r="AC87" s="445"/>
      <c r="AD87" s="445"/>
      <c r="AE87" s="445"/>
      <c r="AF87" s="445"/>
      <c r="AG87" s="445"/>
      <c r="AH87" s="445"/>
      <c r="AI87" s="445"/>
      <c r="AJ87" s="1"/>
      <c r="AK87" s="1"/>
    </row>
    <row r="88" spans="1:37" ht="16.5" hidden="1" customHeight="1" thickTop="1" thickBot="1" x14ac:dyDescent="0.3">
      <c r="A88" s="445"/>
      <c r="B88" s="445"/>
      <c r="C88" s="445"/>
      <c r="D88" s="445"/>
      <c r="E88" s="445"/>
      <c r="F88" s="446"/>
      <c r="G88" s="446"/>
      <c r="H88" s="446"/>
      <c r="I88" s="446"/>
      <c r="J88" s="445"/>
      <c r="K88" s="445"/>
      <c r="L88" s="445"/>
      <c r="M88" s="445"/>
      <c r="N88" s="445"/>
      <c r="O88" s="445"/>
      <c r="P88" s="445"/>
      <c r="Q88" s="445"/>
      <c r="R88" s="445"/>
      <c r="S88" s="445"/>
      <c r="T88" s="445"/>
      <c r="U88" s="445"/>
      <c r="V88" s="445"/>
      <c r="W88" s="445"/>
      <c r="X88" s="445"/>
      <c r="Y88" s="445"/>
      <c r="Z88" s="445"/>
      <c r="AA88" s="445"/>
      <c r="AB88" s="445"/>
      <c r="AC88" s="445"/>
      <c r="AD88" s="445"/>
      <c r="AE88" s="445"/>
      <c r="AF88" s="445"/>
      <c r="AG88" s="445"/>
      <c r="AH88" s="445"/>
      <c r="AI88" s="445"/>
      <c r="AJ88" s="1"/>
      <c r="AK88" s="1"/>
    </row>
    <row r="89" spans="1:37" ht="16.5" hidden="1" customHeight="1" thickTop="1" thickBot="1" x14ac:dyDescent="0.3">
      <c r="A89" s="445"/>
      <c r="B89" s="445"/>
      <c r="C89" s="445"/>
      <c r="D89" s="445"/>
      <c r="E89" s="445"/>
      <c r="F89" s="446"/>
      <c r="G89" s="446"/>
      <c r="H89" s="446"/>
      <c r="I89" s="446"/>
      <c r="J89" s="445"/>
      <c r="K89" s="445"/>
      <c r="L89" s="445"/>
      <c r="M89" s="445"/>
      <c r="N89" s="445"/>
      <c r="O89" s="445"/>
      <c r="P89" s="445"/>
      <c r="Q89" s="445"/>
      <c r="R89" s="445"/>
      <c r="S89" s="445"/>
      <c r="T89" s="445"/>
      <c r="U89" s="445"/>
      <c r="V89" s="445"/>
      <c r="W89" s="445"/>
      <c r="X89" s="445"/>
      <c r="Y89" s="445"/>
      <c r="Z89" s="445"/>
      <c r="AA89" s="445"/>
      <c r="AB89" s="445"/>
      <c r="AC89" s="445"/>
      <c r="AD89" s="445"/>
      <c r="AE89" s="445"/>
      <c r="AF89" s="445"/>
      <c r="AG89" s="445"/>
      <c r="AH89" s="445"/>
      <c r="AI89" s="445"/>
      <c r="AJ89" s="1"/>
      <c r="AK89" s="1"/>
    </row>
    <row r="90" spans="1:37" ht="16.5" hidden="1" customHeight="1" thickTop="1" thickBot="1" x14ac:dyDescent="0.3">
      <c r="A90" s="445"/>
      <c r="B90" s="445"/>
      <c r="C90" s="445"/>
      <c r="D90" s="445"/>
      <c r="E90" s="445"/>
      <c r="F90" s="446"/>
      <c r="G90" s="446"/>
      <c r="H90" s="446"/>
      <c r="I90" s="446"/>
      <c r="J90" s="445"/>
      <c r="K90" s="445"/>
      <c r="L90" s="445"/>
      <c r="M90" s="445"/>
      <c r="N90" s="445"/>
      <c r="O90" s="445"/>
      <c r="P90" s="445"/>
      <c r="Q90" s="445"/>
      <c r="R90" s="445"/>
      <c r="S90" s="445"/>
      <c r="T90" s="445"/>
      <c r="U90" s="445"/>
      <c r="V90" s="445"/>
      <c r="W90" s="445"/>
      <c r="X90" s="445"/>
      <c r="Y90" s="445"/>
      <c r="Z90" s="445"/>
      <c r="AA90" s="445"/>
      <c r="AB90" s="445"/>
      <c r="AC90" s="445"/>
      <c r="AD90" s="445"/>
      <c r="AE90" s="445"/>
      <c r="AF90" s="445"/>
      <c r="AG90" s="445"/>
      <c r="AH90" s="445"/>
      <c r="AI90" s="445"/>
      <c r="AJ90" s="1"/>
      <c r="AK90" s="1"/>
    </row>
    <row r="91" spans="1:37" ht="16.5" hidden="1" customHeight="1" thickTop="1" thickBot="1" x14ac:dyDescent="0.3">
      <c r="A91" s="445"/>
      <c r="B91" s="445"/>
      <c r="C91" s="445"/>
      <c r="D91" s="445"/>
      <c r="E91" s="445"/>
      <c r="F91" s="446"/>
      <c r="G91" s="446"/>
      <c r="H91" s="446"/>
      <c r="I91" s="446"/>
      <c r="J91" s="445"/>
      <c r="K91" s="445"/>
      <c r="L91" s="445"/>
      <c r="M91" s="445"/>
      <c r="N91" s="445"/>
      <c r="O91" s="445"/>
      <c r="P91" s="445"/>
      <c r="Q91" s="445"/>
      <c r="R91" s="445"/>
      <c r="S91" s="445"/>
      <c r="T91" s="445"/>
      <c r="U91" s="445"/>
      <c r="V91" s="445"/>
      <c r="W91" s="445"/>
      <c r="X91" s="445"/>
      <c r="Y91" s="445"/>
      <c r="Z91" s="445"/>
      <c r="AA91" s="445"/>
      <c r="AB91" s="445"/>
      <c r="AC91" s="445"/>
      <c r="AD91" s="445"/>
      <c r="AE91" s="445"/>
      <c r="AF91" s="445"/>
      <c r="AG91" s="445"/>
      <c r="AH91" s="445"/>
      <c r="AI91" s="445"/>
      <c r="AJ91" s="1"/>
      <c r="AK91" s="1"/>
    </row>
    <row r="92" spans="1:37" ht="31.5" hidden="1" customHeight="1" thickTop="1" thickBot="1" x14ac:dyDescent="0.3">
      <c r="A92" s="406" t="s">
        <v>37</v>
      </c>
      <c r="B92" s="406"/>
      <c r="C92" s="406"/>
      <c r="D92" s="406"/>
      <c r="E92" s="406"/>
      <c r="F92" s="406" t="s">
        <v>38</v>
      </c>
      <c r="G92" s="406"/>
      <c r="H92" s="406"/>
      <c r="I92" s="406"/>
      <c r="J92" s="406" t="s">
        <v>39</v>
      </c>
      <c r="K92" s="406"/>
      <c r="L92" s="406"/>
      <c r="M92" s="406"/>
      <c r="N92" s="406" t="s">
        <v>40</v>
      </c>
      <c r="O92" s="406"/>
      <c r="P92" s="406"/>
      <c r="Q92" s="406"/>
      <c r="R92" s="406"/>
      <c r="S92" s="406"/>
      <c r="T92" s="406"/>
      <c r="U92" s="406"/>
      <c r="V92" s="406"/>
      <c r="W92" s="406"/>
      <c r="X92" s="406" t="s">
        <v>41</v>
      </c>
      <c r="Y92" s="406"/>
      <c r="Z92" s="406"/>
      <c r="AA92" s="406"/>
      <c r="AB92" s="406"/>
      <c r="AC92" s="406"/>
      <c r="AD92" s="406"/>
      <c r="AE92" s="406"/>
      <c r="AF92" s="406" t="s">
        <v>42</v>
      </c>
      <c r="AG92" s="406"/>
      <c r="AH92" s="406"/>
      <c r="AI92" s="406"/>
      <c r="AJ92" s="1"/>
      <c r="AK92" s="1"/>
    </row>
    <row r="93" spans="1:37" ht="16.5" hidden="1" customHeight="1" thickTop="1" thickBot="1" x14ac:dyDescent="0.3">
      <c r="A93" s="445">
        <v>10</v>
      </c>
      <c r="B93" s="445"/>
      <c r="C93" s="445"/>
      <c r="D93" s="445"/>
      <c r="E93" s="445"/>
      <c r="F93" s="446"/>
      <c r="G93" s="446"/>
      <c r="H93" s="446"/>
      <c r="I93" s="446"/>
      <c r="J93" s="445">
        <f>F93*$X$30</f>
        <v>0</v>
      </c>
      <c r="K93" s="445"/>
      <c r="L93" s="445"/>
      <c r="M93" s="445"/>
      <c r="N93" s="445"/>
      <c r="O93" s="445"/>
      <c r="P93" s="445"/>
      <c r="Q93" s="445"/>
      <c r="R93" s="445"/>
      <c r="S93" s="445"/>
      <c r="T93" s="445"/>
      <c r="U93" s="445"/>
      <c r="V93" s="445"/>
      <c r="W93" s="445"/>
      <c r="X93" s="445"/>
      <c r="Y93" s="445"/>
      <c r="Z93" s="445"/>
      <c r="AA93" s="445"/>
      <c r="AB93" s="445"/>
      <c r="AC93" s="445"/>
      <c r="AD93" s="445"/>
      <c r="AE93" s="445"/>
      <c r="AF93" s="445"/>
      <c r="AG93" s="445"/>
      <c r="AH93" s="445"/>
      <c r="AI93" s="445"/>
      <c r="AJ93" s="1"/>
      <c r="AK93" s="1"/>
    </row>
    <row r="94" spans="1:37" ht="16.5" hidden="1" customHeight="1" thickTop="1" thickBot="1" x14ac:dyDescent="0.3">
      <c r="A94" s="445"/>
      <c r="B94" s="445"/>
      <c r="C94" s="445"/>
      <c r="D94" s="445"/>
      <c r="E94" s="445"/>
      <c r="F94" s="446"/>
      <c r="G94" s="446"/>
      <c r="H94" s="446"/>
      <c r="I94" s="446"/>
      <c r="J94" s="445"/>
      <c r="K94" s="445"/>
      <c r="L94" s="445"/>
      <c r="M94" s="445"/>
      <c r="N94" s="445"/>
      <c r="O94" s="445"/>
      <c r="P94" s="445"/>
      <c r="Q94" s="445"/>
      <c r="R94" s="445"/>
      <c r="S94" s="445"/>
      <c r="T94" s="445"/>
      <c r="U94" s="445"/>
      <c r="V94" s="445"/>
      <c r="W94" s="445"/>
      <c r="X94" s="445"/>
      <c r="Y94" s="445"/>
      <c r="Z94" s="445"/>
      <c r="AA94" s="445"/>
      <c r="AB94" s="445"/>
      <c r="AC94" s="445"/>
      <c r="AD94" s="445"/>
      <c r="AE94" s="445"/>
      <c r="AF94" s="445"/>
      <c r="AG94" s="445"/>
      <c r="AH94" s="445"/>
      <c r="AI94" s="445"/>
      <c r="AJ94" s="1"/>
      <c r="AK94" s="1"/>
    </row>
    <row r="95" spans="1:37" ht="16.5" hidden="1" customHeight="1" thickTop="1" thickBot="1" x14ac:dyDescent="0.3">
      <c r="A95" s="445"/>
      <c r="B95" s="445"/>
      <c r="C95" s="445"/>
      <c r="D95" s="445"/>
      <c r="E95" s="445"/>
      <c r="F95" s="446"/>
      <c r="G95" s="446"/>
      <c r="H95" s="446"/>
      <c r="I95" s="446"/>
      <c r="J95" s="445"/>
      <c r="K95" s="445"/>
      <c r="L95" s="445"/>
      <c r="M95" s="445"/>
      <c r="N95" s="445"/>
      <c r="O95" s="445"/>
      <c r="P95" s="445"/>
      <c r="Q95" s="445"/>
      <c r="R95" s="445"/>
      <c r="S95" s="445"/>
      <c r="T95" s="445"/>
      <c r="U95" s="445"/>
      <c r="V95" s="445"/>
      <c r="W95" s="445"/>
      <c r="X95" s="445"/>
      <c r="Y95" s="445"/>
      <c r="Z95" s="445"/>
      <c r="AA95" s="445"/>
      <c r="AB95" s="445"/>
      <c r="AC95" s="445"/>
      <c r="AD95" s="445"/>
      <c r="AE95" s="445"/>
      <c r="AF95" s="445"/>
      <c r="AG95" s="445"/>
      <c r="AH95" s="445"/>
      <c r="AI95" s="445"/>
      <c r="AJ95" s="1"/>
      <c r="AK95" s="1"/>
    </row>
    <row r="96" spans="1:37" ht="16.5" hidden="1" customHeight="1" thickTop="1" thickBot="1" x14ac:dyDescent="0.3">
      <c r="A96" s="445"/>
      <c r="B96" s="445"/>
      <c r="C96" s="445"/>
      <c r="D96" s="445"/>
      <c r="E96" s="445"/>
      <c r="F96" s="446"/>
      <c r="G96" s="446"/>
      <c r="H96" s="446"/>
      <c r="I96" s="446"/>
      <c r="J96" s="445"/>
      <c r="K96" s="445"/>
      <c r="L96" s="445"/>
      <c r="M96" s="445"/>
      <c r="N96" s="445"/>
      <c r="O96" s="445"/>
      <c r="P96" s="445"/>
      <c r="Q96" s="445"/>
      <c r="R96" s="445"/>
      <c r="S96" s="445"/>
      <c r="T96" s="445"/>
      <c r="U96" s="445"/>
      <c r="V96" s="445"/>
      <c r="W96" s="445"/>
      <c r="X96" s="445"/>
      <c r="Y96" s="445"/>
      <c r="Z96" s="445"/>
      <c r="AA96" s="445"/>
      <c r="AB96" s="445"/>
      <c r="AC96" s="445"/>
      <c r="AD96" s="445"/>
      <c r="AE96" s="445"/>
      <c r="AF96" s="445"/>
      <c r="AG96" s="445"/>
      <c r="AH96" s="445"/>
      <c r="AI96" s="445"/>
      <c r="AJ96" s="1"/>
      <c r="AK96" s="1"/>
    </row>
    <row r="97" spans="1:37" ht="16.5" hidden="1" customHeight="1" thickTop="1" thickBot="1" x14ac:dyDescent="0.3">
      <c r="A97" s="445"/>
      <c r="B97" s="445"/>
      <c r="C97" s="445"/>
      <c r="D97" s="445"/>
      <c r="E97" s="445"/>
      <c r="F97" s="446"/>
      <c r="G97" s="446"/>
      <c r="H97" s="446"/>
      <c r="I97" s="446"/>
      <c r="J97" s="445"/>
      <c r="K97" s="445"/>
      <c r="L97" s="445"/>
      <c r="M97" s="445"/>
      <c r="N97" s="445"/>
      <c r="O97" s="445"/>
      <c r="P97" s="445"/>
      <c r="Q97" s="445"/>
      <c r="R97" s="445"/>
      <c r="S97" s="445"/>
      <c r="T97" s="445"/>
      <c r="U97" s="445"/>
      <c r="V97" s="445"/>
      <c r="W97" s="445"/>
      <c r="X97" s="445"/>
      <c r="Y97" s="445"/>
      <c r="Z97" s="445"/>
      <c r="AA97" s="445"/>
      <c r="AB97" s="445"/>
      <c r="AC97" s="445"/>
      <c r="AD97" s="445"/>
      <c r="AE97" s="445"/>
      <c r="AF97" s="445"/>
      <c r="AG97" s="445"/>
      <c r="AH97" s="445"/>
      <c r="AI97" s="445"/>
      <c r="AJ97" s="1"/>
      <c r="AK97" s="1"/>
    </row>
    <row r="98" spans="1:37" ht="31.5" hidden="1" customHeight="1" thickTop="1" thickBot="1" x14ac:dyDescent="0.3">
      <c r="A98" s="406" t="s">
        <v>37</v>
      </c>
      <c r="B98" s="406"/>
      <c r="C98" s="406"/>
      <c r="D98" s="406"/>
      <c r="E98" s="406"/>
      <c r="F98" s="406" t="s">
        <v>38</v>
      </c>
      <c r="G98" s="406"/>
      <c r="H98" s="406"/>
      <c r="I98" s="406"/>
      <c r="J98" s="406" t="s">
        <v>39</v>
      </c>
      <c r="K98" s="406"/>
      <c r="L98" s="406"/>
      <c r="M98" s="406"/>
      <c r="N98" s="406" t="s">
        <v>40</v>
      </c>
      <c r="O98" s="406"/>
      <c r="P98" s="406"/>
      <c r="Q98" s="406"/>
      <c r="R98" s="406"/>
      <c r="S98" s="406"/>
      <c r="T98" s="406"/>
      <c r="U98" s="406"/>
      <c r="V98" s="406"/>
      <c r="W98" s="406"/>
      <c r="X98" s="406" t="s">
        <v>41</v>
      </c>
      <c r="Y98" s="406"/>
      <c r="Z98" s="406"/>
      <c r="AA98" s="406"/>
      <c r="AB98" s="406"/>
      <c r="AC98" s="406"/>
      <c r="AD98" s="406"/>
      <c r="AE98" s="406"/>
      <c r="AF98" s="406" t="s">
        <v>42</v>
      </c>
      <c r="AG98" s="406"/>
      <c r="AH98" s="406"/>
      <c r="AI98" s="406"/>
      <c r="AJ98" s="1"/>
      <c r="AK98" s="1"/>
    </row>
    <row r="99" spans="1:37" ht="16.5" hidden="1" customHeight="1" thickTop="1" thickBot="1" x14ac:dyDescent="0.3">
      <c r="A99" s="445">
        <v>11</v>
      </c>
      <c r="B99" s="445"/>
      <c r="C99" s="445"/>
      <c r="D99" s="445"/>
      <c r="E99" s="445"/>
      <c r="F99" s="446"/>
      <c r="G99" s="446"/>
      <c r="H99" s="446"/>
      <c r="I99" s="446"/>
      <c r="J99" s="445">
        <f>F99*$X$30</f>
        <v>0</v>
      </c>
      <c r="K99" s="445"/>
      <c r="L99" s="445"/>
      <c r="M99" s="445"/>
      <c r="N99" s="445"/>
      <c r="O99" s="445"/>
      <c r="P99" s="445"/>
      <c r="Q99" s="445"/>
      <c r="R99" s="445"/>
      <c r="S99" s="445"/>
      <c r="T99" s="445"/>
      <c r="U99" s="445"/>
      <c r="V99" s="445"/>
      <c r="W99" s="445"/>
      <c r="X99" s="445"/>
      <c r="Y99" s="445"/>
      <c r="Z99" s="445"/>
      <c r="AA99" s="445"/>
      <c r="AB99" s="445"/>
      <c r="AC99" s="445"/>
      <c r="AD99" s="445"/>
      <c r="AE99" s="445"/>
      <c r="AF99" s="445"/>
      <c r="AG99" s="445"/>
      <c r="AH99" s="445"/>
      <c r="AI99" s="445"/>
      <c r="AJ99" s="1"/>
      <c r="AK99" s="1"/>
    </row>
    <row r="100" spans="1:37" ht="16.5" hidden="1" customHeight="1" thickTop="1" thickBot="1" x14ac:dyDescent="0.3">
      <c r="A100" s="445"/>
      <c r="B100" s="445"/>
      <c r="C100" s="445"/>
      <c r="D100" s="445"/>
      <c r="E100" s="445"/>
      <c r="F100" s="446"/>
      <c r="G100" s="446"/>
      <c r="H100" s="446"/>
      <c r="I100" s="446"/>
      <c r="J100" s="445"/>
      <c r="K100" s="445"/>
      <c r="L100" s="445"/>
      <c r="M100" s="445"/>
      <c r="N100" s="445"/>
      <c r="O100" s="445"/>
      <c r="P100" s="445"/>
      <c r="Q100" s="445"/>
      <c r="R100" s="445"/>
      <c r="S100" s="445"/>
      <c r="T100" s="445"/>
      <c r="U100" s="445"/>
      <c r="V100" s="445"/>
      <c r="W100" s="445"/>
      <c r="X100" s="445"/>
      <c r="Y100" s="445"/>
      <c r="Z100" s="445"/>
      <c r="AA100" s="445"/>
      <c r="AB100" s="445"/>
      <c r="AC100" s="445"/>
      <c r="AD100" s="445"/>
      <c r="AE100" s="445"/>
      <c r="AF100" s="445"/>
      <c r="AG100" s="445"/>
      <c r="AH100" s="445"/>
      <c r="AI100" s="445"/>
      <c r="AJ100" s="1"/>
      <c r="AK100" s="1"/>
    </row>
    <row r="101" spans="1:37" ht="16.5" hidden="1" customHeight="1" thickTop="1" thickBot="1" x14ac:dyDescent="0.3">
      <c r="A101" s="445"/>
      <c r="B101" s="445"/>
      <c r="C101" s="445"/>
      <c r="D101" s="445"/>
      <c r="E101" s="445"/>
      <c r="F101" s="446"/>
      <c r="G101" s="446"/>
      <c r="H101" s="446"/>
      <c r="I101" s="446"/>
      <c r="J101" s="445"/>
      <c r="K101" s="445"/>
      <c r="L101" s="445"/>
      <c r="M101" s="445"/>
      <c r="N101" s="445"/>
      <c r="O101" s="445"/>
      <c r="P101" s="445"/>
      <c r="Q101" s="445"/>
      <c r="R101" s="445"/>
      <c r="S101" s="445"/>
      <c r="T101" s="445"/>
      <c r="U101" s="445"/>
      <c r="V101" s="445"/>
      <c r="W101" s="445"/>
      <c r="X101" s="445"/>
      <c r="Y101" s="445"/>
      <c r="Z101" s="445"/>
      <c r="AA101" s="445"/>
      <c r="AB101" s="445"/>
      <c r="AC101" s="445"/>
      <c r="AD101" s="445"/>
      <c r="AE101" s="445"/>
      <c r="AF101" s="445"/>
      <c r="AG101" s="445"/>
      <c r="AH101" s="445"/>
      <c r="AI101" s="445"/>
      <c r="AJ101" s="1"/>
      <c r="AK101" s="1"/>
    </row>
    <row r="102" spans="1:37" ht="16.5" hidden="1" customHeight="1" thickTop="1" thickBot="1" x14ac:dyDescent="0.3">
      <c r="A102" s="445"/>
      <c r="B102" s="445"/>
      <c r="C102" s="445"/>
      <c r="D102" s="445"/>
      <c r="E102" s="445"/>
      <c r="F102" s="446"/>
      <c r="G102" s="446"/>
      <c r="H102" s="446"/>
      <c r="I102" s="446"/>
      <c r="J102" s="445"/>
      <c r="K102" s="445"/>
      <c r="L102" s="445"/>
      <c r="M102" s="445"/>
      <c r="N102" s="445"/>
      <c r="O102" s="445"/>
      <c r="P102" s="445"/>
      <c r="Q102" s="445"/>
      <c r="R102" s="445"/>
      <c r="S102" s="445"/>
      <c r="T102" s="445"/>
      <c r="U102" s="445"/>
      <c r="V102" s="445"/>
      <c r="W102" s="445"/>
      <c r="X102" s="445"/>
      <c r="Y102" s="445"/>
      <c r="Z102" s="445"/>
      <c r="AA102" s="445"/>
      <c r="AB102" s="445"/>
      <c r="AC102" s="445"/>
      <c r="AD102" s="445"/>
      <c r="AE102" s="445"/>
      <c r="AF102" s="445"/>
      <c r="AG102" s="445"/>
      <c r="AH102" s="445"/>
      <c r="AI102" s="445"/>
      <c r="AJ102" s="1"/>
      <c r="AK102" s="1"/>
    </row>
    <row r="103" spans="1:37" ht="16.5" hidden="1" customHeight="1" thickTop="1" thickBot="1" x14ac:dyDescent="0.3">
      <c r="A103" s="445"/>
      <c r="B103" s="445"/>
      <c r="C103" s="445"/>
      <c r="D103" s="445"/>
      <c r="E103" s="445"/>
      <c r="F103" s="446"/>
      <c r="G103" s="446"/>
      <c r="H103" s="446"/>
      <c r="I103" s="446"/>
      <c r="J103" s="445"/>
      <c r="K103" s="445"/>
      <c r="L103" s="445"/>
      <c r="M103" s="445"/>
      <c r="N103" s="445"/>
      <c r="O103" s="445"/>
      <c r="P103" s="445"/>
      <c r="Q103" s="445"/>
      <c r="R103" s="445"/>
      <c r="S103" s="445"/>
      <c r="T103" s="445"/>
      <c r="U103" s="445"/>
      <c r="V103" s="445"/>
      <c r="W103" s="445"/>
      <c r="X103" s="445"/>
      <c r="Y103" s="445"/>
      <c r="Z103" s="445"/>
      <c r="AA103" s="445"/>
      <c r="AB103" s="445"/>
      <c r="AC103" s="445"/>
      <c r="AD103" s="445"/>
      <c r="AE103" s="445"/>
      <c r="AF103" s="445"/>
      <c r="AG103" s="445"/>
      <c r="AH103" s="445"/>
      <c r="AI103" s="445"/>
      <c r="AJ103" s="1"/>
      <c r="AK103" s="1"/>
    </row>
    <row r="104" spans="1:37" ht="31.5" hidden="1" customHeight="1" thickTop="1" thickBot="1" x14ac:dyDescent="0.3">
      <c r="A104" s="406" t="s">
        <v>37</v>
      </c>
      <c r="B104" s="406"/>
      <c r="C104" s="406"/>
      <c r="D104" s="406"/>
      <c r="E104" s="406"/>
      <c r="F104" s="406" t="s">
        <v>38</v>
      </c>
      <c r="G104" s="406"/>
      <c r="H104" s="406"/>
      <c r="I104" s="406"/>
      <c r="J104" s="406" t="s">
        <v>39</v>
      </c>
      <c r="K104" s="406"/>
      <c r="L104" s="406"/>
      <c r="M104" s="406"/>
      <c r="N104" s="406" t="s">
        <v>40</v>
      </c>
      <c r="O104" s="406"/>
      <c r="P104" s="406"/>
      <c r="Q104" s="406"/>
      <c r="R104" s="406"/>
      <c r="S104" s="406"/>
      <c r="T104" s="406"/>
      <c r="U104" s="406"/>
      <c r="V104" s="406"/>
      <c r="W104" s="406"/>
      <c r="X104" s="406" t="s">
        <v>41</v>
      </c>
      <c r="Y104" s="406"/>
      <c r="Z104" s="406"/>
      <c r="AA104" s="406"/>
      <c r="AB104" s="406"/>
      <c r="AC104" s="406"/>
      <c r="AD104" s="406"/>
      <c r="AE104" s="406"/>
      <c r="AF104" s="406" t="s">
        <v>42</v>
      </c>
      <c r="AG104" s="406"/>
      <c r="AH104" s="406"/>
      <c r="AI104" s="406"/>
      <c r="AJ104" s="1"/>
      <c r="AK104" s="1"/>
    </row>
    <row r="105" spans="1:37" ht="16.5" hidden="1" customHeight="1" thickTop="1" thickBot="1" x14ac:dyDescent="0.3">
      <c r="A105" s="445">
        <v>12</v>
      </c>
      <c r="B105" s="445"/>
      <c r="C105" s="445"/>
      <c r="D105" s="445"/>
      <c r="E105" s="445"/>
      <c r="F105" s="446"/>
      <c r="G105" s="446"/>
      <c r="H105" s="446"/>
      <c r="I105" s="446"/>
      <c r="J105" s="445">
        <f>F105*$X$30</f>
        <v>0</v>
      </c>
      <c r="K105" s="445"/>
      <c r="L105" s="445"/>
      <c r="M105" s="445"/>
      <c r="N105" s="445"/>
      <c r="O105" s="445"/>
      <c r="P105" s="445"/>
      <c r="Q105" s="445"/>
      <c r="R105" s="445"/>
      <c r="S105" s="445"/>
      <c r="T105" s="445"/>
      <c r="U105" s="445"/>
      <c r="V105" s="445"/>
      <c r="W105" s="445"/>
      <c r="X105" s="445"/>
      <c r="Y105" s="445"/>
      <c r="Z105" s="445"/>
      <c r="AA105" s="445"/>
      <c r="AB105" s="445"/>
      <c r="AC105" s="445"/>
      <c r="AD105" s="445"/>
      <c r="AE105" s="445"/>
      <c r="AF105" s="445"/>
      <c r="AG105" s="445"/>
      <c r="AH105" s="445"/>
      <c r="AI105" s="445"/>
      <c r="AJ105" s="1"/>
      <c r="AK105" s="1"/>
    </row>
    <row r="106" spans="1:37" ht="16.5" hidden="1" customHeight="1" thickTop="1" thickBot="1" x14ac:dyDescent="0.3">
      <c r="A106" s="445"/>
      <c r="B106" s="445"/>
      <c r="C106" s="445"/>
      <c r="D106" s="445"/>
      <c r="E106" s="445"/>
      <c r="F106" s="446"/>
      <c r="G106" s="446"/>
      <c r="H106" s="446"/>
      <c r="I106" s="446"/>
      <c r="J106" s="445"/>
      <c r="K106" s="445"/>
      <c r="L106" s="445"/>
      <c r="M106" s="445"/>
      <c r="N106" s="445"/>
      <c r="O106" s="445"/>
      <c r="P106" s="445"/>
      <c r="Q106" s="445"/>
      <c r="R106" s="445"/>
      <c r="S106" s="445"/>
      <c r="T106" s="445"/>
      <c r="U106" s="445"/>
      <c r="V106" s="445"/>
      <c r="W106" s="445"/>
      <c r="X106" s="445"/>
      <c r="Y106" s="445"/>
      <c r="Z106" s="445"/>
      <c r="AA106" s="445"/>
      <c r="AB106" s="445"/>
      <c r="AC106" s="445"/>
      <c r="AD106" s="445"/>
      <c r="AE106" s="445"/>
      <c r="AF106" s="445"/>
      <c r="AG106" s="445"/>
      <c r="AH106" s="445"/>
      <c r="AI106" s="445"/>
      <c r="AJ106" s="1"/>
      <c r="AK106" s="1"/>
    </row>
    <row r="107" spans="1:37" ht="16.5" hidden="1" customHeight="1" thickTop="1" thickBot="1" x14ac:dyDescent="0.3">
      <c r="A107" s="445"/>
      <c r="B107" s="445"/>
      <c r="C107" s="445"/>
      <c r="D107" s="445"/>
      <c r="E107" s="445"/>
      <c r="F107" s="446"/>
      <c r="G107" s="446"/>
      <c r="H107" s="446"/>
      <c r="I107" s="446"/>
      <c r="J107" s="445"/>
      <c r="K107" s="445"/>
      <c r="L107" s="445"/>
      <c r="M107" s="445"/>
      <c r="N107" s="445"/>
      <c r="O107" s="445"/>
      <c r="P107" s="445"/>
      <c r="Q107" s="445"/>
      <c r="R107" s="445"/>
      <c r="S107" s="445"/>
      <c r="T107" s="445"/>
      <c r="U107" s="445"/>
      <c r="V107" s="445"/>
      <c r="W107" s="445"/>
      <c r="X107" s="445"/>
      <c r="Y107" s="445"/>
      <c r="Z107" s="445"/>
      <c r="AA107" s="445"/>
      <c r="AB107" s="445"/>
      <c r="AC107" s="445"/>
      <c r="AD107" s="445"/>
      <c r="AE107" s="445"/>
      <c r="AF107" s="445"/>
      <c r="AG107" s="445"/>
      <c r="AH107" s="445"/>
      <c r="AI107" s="445"/>
      <c r="AJ107" s="1"/>
      <c r="AK107" s="1"/>
    </row>
    <row r="108" spans="1:37" ht="16.5" hidden="1" customHeight="1" thickTop="1" thickBot="1" x14ac:dyDescent="0.3">
      <c r="A108" s="445"/>
      <c r="B108" s="445"/>
      <c r="C108" s="445"/>
      <c r="D108" s="445"/>
      <c r="E108" s="445"/>
      <c r="F108" s="446"/>
      <c r="G108" s="446"/>
      <c r="H108" s="446"/>
      <c r="I108" s="446"/>
      <c r="J108" s="445"/>
      <c r="K108" s="445"/>
      <c r="L108" s="445"/>
      <c r="M108" s="445"/>
      <c r="N108" s="445"/>
      <c r="O108" s="445"/>
      <c r="P108" s="445"/>
      <c r="Q108" s="445"/>
      <c r="R108" s="445"/>
      <c r="S108" s="445"/>
      <c r="T108" s="445"/>
      <c r="U108" s="445"/>
      <c r="V108" s="445"/>
      <c r="W108" s="445"/>
      <c r="X108" s="445"/>
      <c r="Y108" s="445"/>
      <c r="Z108" s="445"/>
      <c r="AA108" s="445"/>
      <c r="AB108" s="445"/>
      <c r="AC108" s="445"/>
      <c r="AD108" s="445"/>
      <c r="AE108" s="445"/>
      <c r="AF108" s="445"/>
      <c r="AG108" s="445"/>
      <c r="AH108" s="445"/>
      <c r="AI108" s="445"/>
      <c r="AJ108" s="1"/>
      <c r="AK108" s="1"/>
    </row>
    <row r="109" spans="1:37" ht="16.5" hidden="1" customHeight="1" thickTop="1" thickBot="1" x14ac:dyDescent="0.3">
      <c r="A109" s="445"/>
      <c r="B109" s="445"/>
      <c r="C109" s="445"/>
      <c r="D109" s="445"/>
      <c r="E109" s="445"/>
      <c r="F109" s="446"/>
      <c r="G109" s="446"/>
      <c r="H109" s="446"/>
      <c r="I109" s="446"/>
      <c r="J109" s="445"/>
      <c r="K109" s="445"/>
      <c r="L109" s="445"/>
      <c r="M109" s="445"/>
      <c r="N109" s="445"/>
      <c r="O109" s="445"/>
      <c r="P109" s="445"/>
      <c r="Q109" s="445"/>
      <c r="R109" s="445"/>
      <c r="S109" s="445"/>
      <c r="T109" s="445"/>
      <c r="U109" s="445"/>
      <c r="V109" s="445"/>
      <c r="W109" s="445"/>
      <c r="X109" s="445"/>
      <c r="Y109" s="445"/>
      <c r="Z109" s="445"/>
      <c r="AA109" s="445"/>
      <c r="AB109" s="445"/>
      <c r="AC109" s="445"/>
      <c r="AD109" s="445"/>
      <c r="AE109" s="445"/>
      <c r="AF109" s="445"/>
      <c r="AG109" s="445"/>
      <c r="AH109" s="445"/>
      <c r="AI109" s="445"/>
      <c r="AJ109" s="1"/>
      <c r="AK109" s="1"/>
    </row>
    <row r="110" spans="1:37" s="12" customFormat="1" ht="19.5" customHeight="1" thickTop="1" thickBot="1" x14ac:dyDescent="0.3">
      <c r="A110" s="406" t="s">
        <v>43</v>
      </c>
      <c r="B110" s="406"/>
      <c r="C110" s="406"/>
      <c r="D110" s="406"/>
      <c r="E110" s="406"/>
      <c r="F110" s="406"/>
      <c r="G110" s="406"/>
      <c r="H110" s="406"/>
      <c r="I110" s="406"/>
      <c r="J110" s="406"/>
      <c r="K110" s="406"/>
      <c r="L110" s="406"/>
      <c r="M110" s="406"/>
      <c r="N110" s="406"/>
      <c r="O110" s="406"/>
      <c r="P110" s="406"/>
      <c r="Q110" s="406"/>
      <c r="R110" s="406"/>
      <c r="S110" s="406"/>
      <c r="T110" s="406"/>
      <c r="U110" s="406"/>
      <c r="V110" s="406"/>
      <c r="W110" s="406"/>
      <c r="X110" s="406"/>
      <c r="Y110" s="406"/>
      <c r="Z110" s="406"/>
      <c r="AA110" s="406"/>
      <c r="AB110" s="406"/>
      <c r="AC110" s="406"/>
      <c r="AD110" s="406"/>
      <c r="AE110" s="406"/>
      <c r="AF110" s="406"/>
      <c r="AG110" s="406"/>
      <c r="AH110" s="406"/>
      <c r="AI110" s="406"/>
    </row>
    <row r="111" spans="1:37" s="12" customFormat="1" ht="15.75" customHeight="1" thickTop="1" x14ac:dyDescent="0.25">
      <c r="A111" s="13"/>
      <c r="B111" s="14"/>
      <c r="C111" s="14"/>
      <c r="D111" s="14"/>
      <c r="E111" s="14"/>
      <c r="F111" s="14"/>
      <c r="G111" s="14"/>
      <c r="H111" s="14"/>
      <c r="I111" s="14"/>
      <c r="J111" s="14"/>
      <c r="K111" s="14"/>
      <c r="L111" s="14"/>
      <c r="M111" s="14"/>
      <c r="N111" s="447" t="s">
        <v>44</v>
      </c>
      <c r="O111" s="447"/>
      <c r="P111" s="447"/>
      <c r="Q111" s="447"/>
      <c r="R111" s="447"/>
      <c r="S111" s="447"/>
      <c r="T111" s="447"/>
      <c r="U111" s="447"/>
      <c r="V111" s="447"/>
      <c r="W111" s="447"/>
      <c r="X111" s="447"/>
      <c r="Y111" s="448" t="s">
        <v>45</v>
      </c>
      <c r="Z111" s="448"/>
      <c r="AA111" s="448"/>
      <c r="AB111" s="448"/>
      <c r="AC111" s="448"/>
      <c r="AD111" s="448"/>
      <c r="AE111" s="448"/>
      <c r="AF111" s="449"/>
      <c r="AG111" s="15"/>
      <c r="AH111" s="16" t="s">
        <v>46</v>
      </c>
      <c r="AI111" s="17" t="s">
        <v>47</v>
      </c>
    </row>
    <row r="112" spans="1:37" s="12" customFormat="1" ht="15" customHeight="1" x14ac:dyDescent="0.25">
      <c r="A112" s="451" t="s">
        <v>48</v>
      </c>
      <c r="B112" s="452"/>
      <c r="C112" s="452"/>
      <c r="D112" s="452"/>
      <c r="E112" s="452"/>
      <c r="F112" s="452"/>
      <c r="G112" s="14" t="s">
        <v>49</v>
      </c>
      <c r="H112" s="18"/>
      <c r="I112" s="14"/>
      <c r="J112" s="14" t="s">
        <v>47</v>
      </c>
      <c r="K112" s="18" t="s">
        <v>50</v>
      </c>
      <c r="L112" s="14"/>
      <c r="M112" s="14"/>
      <c r="N112" s="453"/>
      <c r="O112" s="453"/>
      <c r="P112" s="453"/>
      <c r="Q112" s="453"/>
      <c r="R112" s="453"/>
      <c r="S112" s="453"/>
      <c r="T112" s="453"/>
      <c r="U112" s="453"/>
      <c r="V112" s="453"/>
      <c r="W112" s="453"/>
      <c r="X112" s="453"/>
      <c r="Y112" s="457" t="s">
        <v>51</v>
      </c>
      <c r="Z112" s="452"/>
      <c r="AA112" s="452"/>
      <c r="AB112" s="452"/>
      <c r="AC112" s="452"/>
      <c r="AD112" s="452"/>
      <c r="AE112" s="452"/>
      <c r="AF112" s="458"/>
      <c r="AG112" s="15"/>
      <c r="AH112" s="18"/>
      <c r="AI112" s="19"/>
    </row>
    <row r="113" spans="1:35" s="12" customFormat="1" x14ac:dyDescent="0.25">
      <c r="A113" s="451"/>
      <c r="B113" s="452"/>
      <c r="C113" s="452"/>
      <c r="D113" s="452"/>
      <c r="E113" s="452"/>
      <c r="F113" s="452"/>
      <c r="G113" s="452"/>
      <c r="H113" s="452"/>
      <c r="I113" s="452"/>
      <c r="J113" s="452"/>
      <c r="K113" s="452"/>
      <c r="L113" s="452"/>
      <c r="M113" s="14"/>
      <c r="N113" s="453"/>
      <c r="O113" s="453"/>
      <c r="P113" s="453"/>
      <c r="Q113" s="453"/>
      <c r="R113" s="453"/>
      <c r="S113" s="453"/>
      <c r="T113" s="453"/>
      <c r="U113" s="453"/>
      <c r="V113" s="453"/>
      <c r="W113" s="453"/>
      <c r="X113" s="453"/>
      <c r="Y113" s="14"/>
      <c r="Z113" s="14"/>
      <c r="AA113" s="14"/>
      <c r="AB113" s="14"/>
      <c r="AC113" s="14"/>
      <c r="AD113" s="14"/>
      <c r="AE113" s="14"/>
      <c r="AF113" s="14"/>
      <c r="AG113" s="14"/>
      <c r="AH113" s="14"/>
      <c r="AI113" s="20"/>
    </row>
    <row r="114" spans="1:35" s="12" customFormat="1" ht="15" customHeight="1" x14ac:dyDescent="0.25">
      <c r="A114" s="451"/>
      <c r="B114" s="452"/>
      <c r="C114" s="452"/>
      <c r="D114" s="452"/>
      <c r="E114" s="452"/>
      <c r="F114" s="452"/>
      <c r="G114" s="452"/>
      <c r="H114" s="452"/>
      <c r="I114" s="452"/>
      <c r="J114" s="452"/>
      <c r="K114" s="452"/>
      <c r="L114" s="452"/>
      <c r="M114" s="14"/>
      <c r="N114" s="452" t="s">
        <v>52</v>
      </c>
      <c r="O114" s="452"/>
      <c r="P114" s="452"/>
      <c r="Q114" s="452"/>
      <c r="R114" s="452"/>
      <c r="S114" s="452"/>
      <c r="T114" s="452"/>
      <c r="U114" s="452"/>
      <c r="V114" s="452"/>
      <c r="W114" s="452"/>
      <c r="X114" s="452"/>
      <c r="Y114" s="452" t="s">
        <v>45</v>
      </c>
      <c r="Z114" s="452"/>
      <c r="AA114" s="452"/>
      <c r="AB114" s="452"/>
      <c r="AC114" s="452"/>
      <c r="AD114" s="452"/>
      <c r="AE114" s="452"/>
      <c r="AF114" s="452"/>
      <c r="AG114" s="14"/>
      <c r="AH114" s="21" t="s">
        <v>46</v>
      </c>
      <c r="AI114" s="22" t="s">
        <v>47</v>
      </c>
    </row>
    <row r="115" spans="1:35" s="12" customFormat="1" ht="15" customHeight="1" x14ac:dyDescent="0.25">
      <c r="A115" s="451" t="s">
        <v>53</v>
      </c>
      <c r="B115" s="452"/>
      <c r="C115" s="452"/>
      <c r="D115" s="452"/>
      <c r="E115" s="452"/>
      <c r="F115" s="452"/>
      <c r="G115" s="14" t="s">
        <v>49</v>
      </c>
      <c r="H115" s="18"/>
      <c r="I115" s="14"/>
      <c r="J115" s="14" t="s">
        <v>47</v>
      </c>
      <c r="K115" s="18" t="s">
        <v>50</v>
      </c>
      <c r="L115" s="14"/>
      <c r="M115" s="14"/>
      <c r="N115" s="453"/>
      <c r="O115" s="453"/>
      <c r="P115" s="453"/>
      <c r="Q115" s="453"/>
      <c r="R115" s="453"/>
      <c r="S115" s="453"/>
      <c r="T115" s="453"/>
      <c r="U115" s="453"/>
      <c r="V115" s="453"/>
      <c r="W115" s="453"/>
      <c r="X115" s="453"/>
      <c r="Y115" s="454" t="s">
        <v>51</v>
      </c>
      <c r="Z115" s="455"/>
      <c r="AA115" s="455"/>
      <c r="AB115" s="455"/>
      <c r="AC115" s="455"/>
      <c r="AD115" s="455"/>
      <c r="AE115" s="455"/>
      <c r="AF115" s="456"/>
      <c r="AG115" s="23"/>
      <c r="AH115" s="24"/>
      <c r="AI115" s="25"/>
    </row>
    <row r="116" spans="1:35" s="12" customFormat="1" x14ac:dyDescent="0.25">
      <c r="A116" s="451"/>
      <c r="B116" s="452"/>
      <c r="C116" s="452"/>
      <c r="D116" s="452"/>
      <c r="E116" s="452"/>
      <c r="F116" s="452"/>
      <c r="G116" s="452"/>
      <c r="H116" s="452"/>
      <c r="I116" s="452"/>
      <c r="J116" s="452"/>
      <c r="K116" s="452"/>
      <c r="L116" s="452"/>
      <c r="M116" s="14"/>
      <c r="N116" s="453"/>
      <c r="O116" s="453"/>
      <c r="P116" s="453"/>
      <c r="Q116" s="453"/>
      <c r="R116" s="453"/>
      <c r="S116" s="453"/>
      <c r="T116" s="453"/>
      <c r="U116" s="453"/>
      <c r="V116" s="453"/>
      <c r="W116" s="453"/>
      <c r="X116" s="453"/>
      <c r="Y116" s="26"/>
      <c r="Z116" s="27"/>
      <c r="AA116" s="27"/>
      <c r="AB116" s="27"/>
      <c r="AC116" s="27"/>
      <c r="AD116" s="27"/>
      <c r="AE116" s="27"/>
      <c r="AF116" s="27"/>
      <c r="AG116" s="27"/>
      <c r="AH116" s="27"/>
      <c r="AI116" s="28"/>
    </row>
    <row r="117" spans="1:35" s="12" customFormat="1" x14ac:dyDescent="0.25">
      <c r="A117" s="13"/>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29"/>
      <c r="AI117" s="30"/>
    </row>
    <row r="118" spans="1:35" s="12" customFormat="1" ht="25.5" customHeight="1" x14ac:dyDescent="0.25">
      <c r="A118" s="459" t="s">
        <v>54</v>
      </c>
      <c r="B118" s="460"/>
      <c r="C118" s="460"/>
      <c r="D118" s="460"/>
      <c r="E118" s="460"/>
      <c r="F118" s="460"/>
      <c r="G118" s="460"/>
      <c r="H118" s="460"/>
      <c r="I118" s="460"/>
      <c r="J118" s="460"/>
      <c r="K118" s="460"/>
      <c r="L118" s="460"/>
      <c r="M118" s="460"/>
      <c r="N118" s="460"/>
      <c r="O118" s="460"/>
      <c r="P118" s="460"/>
      <c r="Q118" s="460"/>
      <c r="R118" s="460"/>
      <c r="S118" s="460"/>
      <c r="T118" s="460"/>
      <c r="U118" s="460"/>
      <c r="V118" s="460"/>
      <c r="W118" s="460"/>
      <c r="X118" s="460"/>
      <c r="Y118" s="460"/>
      <c r="Z118" s="460"/>
      <c r="AA118" s="460"/>
      <c r="AB118" s="460"/>
      <c r="AC118" s="460"/>
      <c r="AD118" s="460"/>
      <c r="AE118" s="460"/>
      <c r="AF118" s="460"/>
      <c r="AG118" s="460"/>
      <c r="AH118" s="460"/>
      <c r="AI118" s="461"/>
    </row>
    <row r="119" spans="1:35" s="12" customFormat="1" x14ac:dyDescent="0.25">
      <c r="A119" s="31"/>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20"/>
    </row>
    <row r="120" spans="1:35" s="12" customFormat="1" ht="15" customHeight="1" x14ac:dyDescent="0.25">
      <c r="A120" s="451" t="s">
        <v>55</v>
      </c>
      <c r="B120" s="452"/>
      <c r="C120" s="452"/>
      <c r="D120" s="452"/>
      <c r="E120" s="452"/>
      <c r="F120" s="452"/>
      <c r="G120" s="452" t="s">
        <v>56</v>
      </c>
      <c r="H120" s="452"/>
      <c r="I120" s="18"/>
      <c r="J120" s="14"/>
      <c r="K120" s="452" t="s">
        <v>57</v>
      </c>
      <c r="L120" s="458"/>
      <c r="M120" s="18"/>
      <c r="N120" s="14"/>
      <c r="O120" s="452" t="s">
        <v>58</v>
      </c>
      <c r="P120" s="458"/>
      <c r="Q120" s="18" t="s">
        <v>50</v>
      </c>
      <c r="R120" s="14"/>
      <c r="S120" s="452" t="s">
        <v>59</v>
      </c>
      <c r="T120" s="458"/>
      <c r="U120" s="18"/>
      <c r="V120" s="457" t="s">
        <v>60</v>
      </c>
      <c r="W120" s="452"/>
      <c r="X120" s="452"/>
      <c r="Y120" s="452"/>
      <c r="Z120" s="452"/>
      <c r="AA120" s="452"/>
      <c r="AB120" s="452"/>
      <c r="AC120" s="452"/>
      <c r="AD120" s="452"/>
      <c r="AE120" s="452"/>
      <c r="AF120" s="452"/>
      <c r="AG120" s="452"/>
      <c r="AH120" s="458"/>
      <c r="AI120" s="19"/>
    </row>
    <row r="121" spans="1:35" ht="15.75" thickBot="1" x14ac:dyDescent="0.3">
      <c r="A121" s="3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5"/>
    </row>
    <row r="122" spans="1:35" x14ac:dyDescent="0.25">
      <c r="A122" s="36"/>
      <c r="B122" s="36"/>
      <c r="C122" s="36"/>
      <c r="D122" s="36"/>
      <c r="E122" s="36"/>
      <c r="F122" s="36"/>
      <c r="AA122" s="37"/>
      <c r="AB122" s="38"/>
      <c r="AH122" s="37"/>
      <c r="AI122" s="37"/>
    </row>
    <row r="123" spans="1:35" x14ac:dyDescent="0.25">
      <c r="AA123" s="37"/>
      <c r="AB123" s="38"/>
      <c r="AH123" s="37"/>
      <c r="AI123" s="37"/>
    </row>
    <row r="124" spans="1:35" ht="15" customHeight="1" x14ac:dyDescent="0.25">
      <c r="AA124" s="37"/>
      <c r="AB124" s="38"/>
      <c r="AH124" s="37"/>
      <c r="AI124" s="37"/>
    </row>
    <row r="125" spans="1:35" ht="15" customHeight="1" x14ac:dyDescent="0.25">
      <c r="AA125" s="37"/>
      <c r="AB125" s="38"/>
      <c r="AH125" s="37"/>
      <c r="AI125" s="37"/>
    </row>
    <row r="126" spans="1:35" ht="15" customHeight="1" x14ac:dyDescent="0.25">
      <c r="A126" s="37" t="s">
        <v>61</v>
      </c>
      <c r="AA126" s="37"/>
      <c r="AB126" s="38"/>
      <c r="AH126" s="37"/>
      <c r="AI126" s="37"/>
    </row>
    <row r="127" spans="1:35" ht="15" customHeight="1" x14ac:dyDescent="0.25">
      <c r="A127" s="37" t="s">
        <v>62</v>
      </c>
      <c r="AA127" s="37"/>
      <c r="AB127" s="38"/>
      <c r="AH127" s="37"/>
      <c r="AI127" s="37"/>
    </row>
    <row r="128" spans="1:35" ht="15" customHeight="1" x14ac:dyDescent="0.25">
      <c r="AA128" s="37"/>
      <c r="AB128" s="38"/>
      <c r="AH128" s="37"/>
      <c r="AI128" s="37"/>
    </row>
    <row r="129" spans="1:39" ht="15" customHeight="1" x14ac:dyDescent="0.25">
      <c r="A129" s="37" t="s">
        <v>2</v>
      </c>
      <c r="B129" s="450" t="s">
        <v>63</v>
      </c>
      <c r="C129" s="450"/>
      <c r="D129" s="450"/>
      <c r="E129" s="450"/>
      <c r="F129" s="450"/>
      <c r="G129" s="450"/>
      <c r="H129" s="450"/>
      <c r="I129" s="450"/>
      <c r="AA129" s="37"/>
      <c r="AB129" s="38"/>
      <c r="AH129" s="37"/>
      <c r="AI129" s="37"/>
    </row>
    <row r="130" spans="1:39" ht="15" customHeight="1" x14ac:dyDescent="0.25">
      <c r="AA130" s="37"/>
      <c r="AB130" s="38"/>
      <c r="AH130" s="37"/>
      <c r="AI130" s="37"/>
      <c r="AJ130" s="39"/>
      <c r="AK130" s="39"/>
      <c r="AL130" s="39"/>
      <c r="AM130" s="39"/>
    </row>
    <row r="131" spans="1:39" ht="15" customHeight="1" x14ac:dyDescent="0.25">
      <c r="B131" s="37" t="str">
        <f>CONCATENATE(AB131,"",AC131)</f>
        <v>0.1 Servizi istituzionali, generali e di gestione</v>
      </c>
      <c r="AA131" s="37"/>
      <c r="AB131" s="38" t="s">
        <v>64</v>
      </c>
      <c r="AC131" s="37" t="s">
        <v>65</v>
      </c>
      <c r="AH131" s="37"/>
      <c r="AI131" s="37"/>
      <c r="AJ131" s="39"/>
      <c r="AK131" s="39"/>
      <c r="AL131" s="39"/>
      <c r="AM131" s="39"/>
    </row>
    <row r="132" spans="1:39" ht="15" customHeight="1" x14ac:dyDescent="0.25">
      <c r="B132" s="37" t="str">
        <f t="shared" ref="B132:B153" si="0">CONCATENATE(AB132,"",AC132)</f>
        <v>0.2 Giustizia</v>
      </c>
      <c r="AA132" s="37"/>
      <c r="AB132" s="38" t="s">
        <v>66</v>
      </c>
      <c r="AC132" s="37" t="s">
        <v>67</v>
      </c>
      <c r="AH132" s="37"/>
      <c r="AI132" s="37"/>
      <c r="AJ132" s="39"/>
      <c r="AK132" s="39"/>
      <c r="AL132" s="39"/>
      <c r="AM132" s="39"/>
    </row>
    <row r="133" spans="1:39" x14ac:dyDescent="0.25">
      <c r="B133" s="37" t="str">
        <f t="shared" si="0"/>
        <v>0.3 Ordine pubblico e sicurezza</v>
      </c>
      <c r="AA133" s="37"/>
      <c r="AB133" s="38" t="s">
        <v>68</v>
      </c>
      <c r="AC133" s="37" t="s">
        <v>69</v>
      </c>
      <c r="AH133" s="37"/>
      <c r="AI133" s="37"/>
      <c r="AJ133" s="39"/>
      <c r="AK133" s="39"/>
      <c r="AL133" s="39"/>
      <c r="AM133" s="39"/>
    </row>
    <row r="134" spans="1:39" x14ac:dyDescent="0.25">
      <c r="B134" s="37" t="str">
        <f t="shared" si="0"/>
        <v>0.4 Istruzione e diritto allo studio</v>
      </c>
      <c r="AA134" s="37"/>
      <c r="AB134" s="38" t="s">
        <v>70</v>
      </c>
      <c r="AC134" s="37" t="s">
        <v>71</v>
      </c>
      <c r="AH134" s="37"/>
      <c r="AI134" s="37"/>
      <c r="AJ134" s="40"/>
      <c r="AK134" s="40"/>
      <c r="AL134" s="40"/>
      <c r="AM134" s="39"/>
    </row>
    <row r="135" spans="1:39" x14ac:dyDescent="0.25">
      <c r="B135" s="37" t="str">
        <f t="shared" si="0"/>
        <v>0.5 Tutela e valorizzazione dei beni e delle attività culturali</v>
      </c>
      <c r="AA135" s="37"/>
      <c r="AB135" s="38" t="s">
        <v>72</v>
      </c>
      <c r="AC135" s="37" t="s">
        <v>73</v>
      </c>
      <c r="AH135" s="37"/>
      <c r="AI135" s="37"/>
      <c r="AJ135" s="39"/>
      <c r="AK135" s="39"/>
      <c r="AL135" s="39"/>
      <c r="AM135" s="39"/>
    </row>
    <row r="136" spans="1:39" x14ac:dyDescent="0.25">
      <c r="B136" s="37" t="str">
        <f t="shared" si="0"/>
        <v>0.6 Politiche giovanili, sport e tempo libero</v>
      </c>
      <c r="AA136" s="37"/>
      <c r="AB136" s="38" t="s">
        <v>74</v>
      </c>
      <c r="AC136" s="37" t="s">
        <v>75</v>
      </c>
      <c r="AH136" s="37"/>
      <c r="AI136" s="37"/>
      <c r="AJ136" s="40"/>
      <c r="AK136" s="40"/>
      <c r="AL136" s="40"/>
      <c r="AM136" s="39"/>
    </row>
    <row r="137" spans="1:39" x14ac:dyDescent="0.25">
      <c r="B137" s="37" t="str">
        <f t="shared" si="0"/>
        <v>0.7 Turismo</v>
      </c>
      <c r="AA137" s="37"/>
      <c r="AB137" s="38" t="s">
        <v>76</v>
      </c>
      <c r="AC137" s="37" t="s">
        <v>77</v>
      </c>
      <c r="AH137" s="37"/>
      <c r="AI137" s="37"/>
      <c r="AJ137" s="40"/>
      <c r="AK137" s="40"/>
      <c r="AL137" s="40"/>
      <c r="AM137" s="39"/>
    </row>
    <row r="138" spans="1:39" x14ac:dyDescent="0.25">
      <c r="B138" s="37" t="str">
        <f t="shared" si="0"/>
        <v>0.8 Assetto del territorio ed edilizia abitativa</v>
      </c>
      <c r="AA138" s="37"/>
      <c r="AB138" s="38" t="s">
        <v>78</v>
      </c>
      <c r="AC138" s="37" t="s">
        <v>79</v>
      </c>
      <c r="AH138" s="37"/>
      <c r="AI138" s="37"/>
      <c r="AJ138" s="40"/>
      <c r="AK138" s="40"/>
      <c r="AL138" s="40"/>
      <c r="AM138" s="39"/>
    </row>
    <row r="139" spans="1:39" x14ac:dyDescent="0.25">
      <c r="B139" s="37" t="str">
        <f t="shared" si="0"/>
        <v>0.9Sviluppo sostenibile e tutela del territorio e dell'ambiente</v>
      </c>
      <c r="AA139" s="37"/>
      <c r="AB139" s="38" t="s">
        <v>80</v>
      </c>
      <c r="AC139" s="37" t="s">
        <v>81</v>
      </c>
      <c r="AH139" s="37"/>
      <c r="AI139" s="37"/>
      <c r="AJ139" s="40"/>
      <c r="AK139" s="40"/>
      <c r="AL139" s="40"/>
      <c r="AM139" s="39"/>
    </row>
    <row r="140" spans="1:39" x14ac:dyDescent="0.25">
      <c r="B140" s="37" t="str">
        <f t="shared" si="0"/>
        <v>10   Trasporti e diritto alla mobilità</v>
      </c>
      <c r="AA140" s="37"/>
      <c r="AB140" s="38" t="s">
        <v>82</v>
      </c>
      <c r="AC140" s="37" t="s">
        <v>83</v>
      </c>
      <c r="AH140" s="37"/>
      <c r="AI140" s="37"/>
      <c r="AJ140" s="40"/>
      <c r="AK140" s="40"/>
      <c r="AL140" s="40"/>
      <c r="AM140" s="39"/>
    </row>
    <row r="141" spans="1:39" x14ac:dyDescent="0.25">
      <c r="B141" s="37" t="str">
        <f t="shared" si="0"/>
        <v>11    Soccorso civile</v>
      </c>
      <c r="AA141" s="37"/>
      <c r="AB141" s="38" t="s">
        <v>84</v>
      </c>
      <c r="AC141" s="37" t="s">
        <v>85</v>
      </c>
      <c r="AH141" s="37"/>
      <c r="AI141" s="37"/>
      <c r="AJ141" s="40"/>
      <c r="AK141" s="40"/>
      <c r="AL141" s="40"/>
      <c r="AM141" s="39"/>
    </row>
    <row r="142" spans="1:39" x14ac:dyDescent="0.25">
      <c r="B142" s="37" t="str">
        <f t="shared" si="0"/>
        <v>12   Diritti sociali, politiche sociali e famiglia</v>
      </c>
      <c r="AA142" s="37"/>
      <c r="AB142" s="38" t="s">
        <v>86</v>
      </c>
      <c r="AC142" s="37" t="s">
        <v>87</v>
      </c>
      <c r="AH142" s="37"/>
      <c r="AI142" s="37"/>
      <c r="AJ142" s="40"/>
      <c r="AK142" s="40"/>
      <c r="AL142" s="40"/>
      <c r="AM142" s="39"/>
    </row>
    <row r="143" spans="1:39" x14ac:dyDescent="0.25">
      <c r="B143" s="37" t="str">
        <f t="shared" si="0"/>
        <v>13   Tutela della salute</v>
      </c>
      <c r="AA143" s="37"/>
      <c r="AB143" s="38" t="s">
        <v>88</v>
      </c>
      <c r="AC143" s="37" t="s">
        <v>89</v>
      </c>
      <c r="AH143" s="37"/>
      <c r="AI143" s="37"/>
      <c r="AJ143" s="40"/>
      <c r="AK143" s="40"/>
      <c r="AL143" s="40"/>
      <c r="AM143" s="39"/>
    </row>
    <row r="144" spans="1:39" x14ac:dyDescent="0.25">
      <c r="B144" s="37" t="str">
        <f t="shared" si="0"/>
        <v>14   Sviluppo economico e competitività</v>
      </c>
      <c r="AA144" s="37"/>
      <c r="AB144" s="38" t="s">
        <v>90</v>
      </c>
      <c r="AC144" s="37" t="s">
        <v>91</v>
      </c>
      <c r="AH144" s="37"/>
      <c r="AI144" s="37"/>
      <c r="AJ144" s="40"/>
      <c r="AK144" s="40"/>
      <c r="AL144" s="40"/>
      <c r="AM144" s="39"/>
    </row>
    <row r="145" spans="1:39" x14ac:dyDescent="0.25">
      <c r="B145" s="37" t="str">
        <f t="shared" si="0"/>
        <v>15   Politiche per il lavoro e la formazione professionale</v>
      </c>
      <c r="AA145" s="37"/>
      <c r="AB145" s="38" t="s">
        <v>92</v>
      </c>
      <c r="AC145" s="37" t="s">
        <v>93</v>
      </c>
      <c r="AH145" s="37"/>
      <c r="AI145" s="37"/>
      <c r="AJ145" s="40"/>
      <c r="AK145" s="40"/>
      <c r="AL145" s="40"/>
      <c r="AM145" s="39"/>
    </row>
    <row r="146" spans="1:39" x14ac:dyDescent="0.25">
      <c r="B146" s="37" t="str">
        <f t="shared" si="0"/>
        <v>16   Agricoltura, politiche agroalimentari e pesca</v>
      </c>
      <c r="AA146" s="37"/>
      <c r="AB146" s="38" t="s">
        <v>94</v>
      </c>
      <c r="AC146" s="37" t="s">
        <v>95</v>
      </c>
      <c r="AH146" s="37"/>
      <c r="AI146" s="37"/>
      <c r="AJ146" s="40"/>
      <c r="AK146" s="40"/>
      <c r="AL146" s="40"/>
      <c r="AM146" s="39"/>
    </row>
    <row r="147" spans="1:39" x14ac:dyDescent="0.25">
      <c r="B147" s="37" t="str">
        <f t="shared" si="0"/>
        <v>17  Energia e diversificazione delle fonti energetiche</v>
      </c>
      <c r="AA147" s="37"/>
      <c r="AB147" s="38" t="s">
        <v>96</v>
      </c>
      <c r="AC147" s="37" t="s">
        <v>97</v>
      </c>
      <c r="AH147" s="37"/>
      <c r="AI147" s="37"/>
      <c r="AJ147" s="40"/>
      <c r="AK147" s="40"/>
      <c r="AL147" s="40"/>
      <c r="AM147" s="39"/>
    </row>
    <row r="148" spans="1:39" x14ac:dyDescent="0.25">
      <c r="B148" s="37" t="str">
        <f t="shared" si="0"/>
        <v>18   Relazioni con le altre autonomie territoriali e locali</v>
      </c>
      <c r="AA148" s="37"/>
      <c r="AB148" s="38" t="s">
        <v>98</v>
      </c>
      <c r="AC148" s="37" t="s">
        <v>99</v>
      </c>
      <c r="AH148" s="37"/>
      <c r="AI148" s="37"/>
      <c r="AJ148" s="40"/>
      <c r="AK148" s="40"/>
      <c r="AL148" s="40"/>
      <c r="AM148" s="39"/>
    </row>
    <row r="149" spans="1:39" x14ac:dyDescent="0.25">
      <c r="B149" s="37" t="str">
        <f t="shared" si="0"/>
        <v>19  Relazioni internazionali</v>
      </c>
      <c r="AA149" s="37"/>
      <c r="AB149" s="38" t="s">
        <v>100</v>
      </c>
      <c r="AC149" s="37" t="s">
        <v>101</v>
      </c>
      <c r="AH149" s="37"/>
      <c r="AI149" s="37"/>
      <c r="AJ149" s="40"/>
      <c r="AK149" s="40"/>
      <c r="AL149" s="40"/>
      <c r="AM149" s="39"/>
    </row>
    <row r="150" spans="1:39" x14ac:dyDescent="0.25">
      <c r="B150" s="37" t="str">
        <f t="shared" si="0"/>
        <v>20   Fondi e accantonamenti</v>
      </c>
      <c r="AA150" s="37"/>
      <c r="AB150" s="38" t="s">
        <v>102</v>
      </c>
      <c r="AC150" s="37" t="s">
        <v>103</v>
      </c>
      <c r="AH150" s="37"/>
      <c r="AI150" s="37"/>
      <c r="AJ150" s="40"/>
      <c r="AK150" s="40"/>
      <c r="AL150" s="40"/>
      <c r="AM150" s="39"/>
    </row>
    <row r="151" spans="1:39" x14ac:dyDescent="0.25">
      <c r="B151" s="37" t="str">
        <f t="shared" si="0"/>
        <v>50   Debito pubblico</v>
      </c>
      <c r="AA151" s="37"/>
      <c r="AB151" s="38" t="s">
        <v>104</v>
      </c>
      <c r="AC151" s="37" t="s">
        <v>105</v>
      </c>
      <c r="AH151" s="37"/>
      <c r="AI151" s="37"/>
      <c r="AJ151" s="40"/>
      <c r="AK151" s="40"/>
      <c r="AL151" s="40"/>
      <c r="AM151" s="39"/>
    </row>
    <row r="152" spans="1:39" x14ac:dyDescent="0.25">
      <c r="B152" s="37" t="str">
        <f t="shared" si="0"/>
        <v>60   Anticipazioni finanziarie</v>
      </c>
      <c r="AA152" s="37"/>
      <c r="AB152" s="38" t="s">
        <v>106</v>
      </c>
      <c r="AC152" s="37" t="s">
        <v>107</v>
      </c>
      <c r="AH152" s="37"/>
      <c r="AI152" s="37"/>
      <c r="AJ152" s="40"/>
      <c r="AK152" s="40"/>
      <c r="AL152" s="40"/>
      <c r="AM152" s="39"/>
    </row>
    <row r="153" spans="1:39" ht="15" customHeight="1" x14ac:dyDescent="0.25">
      <c r="B153" s="37" t="str">
        <f t="shared" si="0"/>
        <v>99  Servizi per conto terzi</v>
      </c>
      <c r="AA153" s="37"/>
      <c r="AB153" s="38" t="s">
        <v>108</v>
      </c>
      <c r="AC153" s="37" t="s">
        <v>109</v>
      </c>
      <c r="AH153" s="37"/>
      <c r="AI153" s="37"/>
      <c r="AJ153" s="37"/>
      <c r="AK153" s="37"/>
      <c r="AL153" s="37"/>
      <c r="AM153" s="37"/>
    </row>
    <row r="154" spans="1:39" ht="15" customHeight="1" x14ac:dyDescent="0.25">
      <c r="B154" s="450"/>
      <c r="C154" s="450"/>
      <c r="D154" s="450"/>
      <c r="E154" s="450"/>
      <c r="F154" s="450"/>
      <c r="G154" s="450"/>
      <c r="H154" s="450"/>
      <c r="I154" s="450"/>
      <c r="J154" s="450"/>
      <c r="K154" s="450"/>
      <c r="L154" s="450"/>
      <c r="M154" s="450"/>
      <c r="N154" s="450"/>
      <c r="AA154" s="37"/>
      <c r="AB154" s="38"/>
      <c r="AH154" s="37"/>
      <c r="AI154" s="37"/>
      <c r="AJ154" s="41"/>
      <c r="AK154" s="41"/>
      <c r="AL154" s="41"/>
      <c r="AM154" s="41"/>
    </row>
    <row r="155" spans="1:39" s="40" customFormat="1" x14ac:dyDescent="0.25">
      <c r="A155" s="37"/>
      <c r="B155" s="450" t="s">
        <v>110</v>
      </c>
      <c r="C155" s="450"/>
      <c r="D155" s="450"/>
      <c r="E155" s="450"/>
      <c r="F155" s="450"/>
      <c r="G155" s="450"/>
      <c r="H155" s="450"/>
      <c r="I155" s="450"/>
      <c r="J155" s="450"/>
      <c r="K155" s="450"/>
      <c r="L155" s="450"/>
      <c r="M155" s="450"/>
      <c r="N155" s="450"/>
      <c r="O155" s="37"/>
      <c r="P155" s="37"/>
      <c r="Q155" s="37"/>
      <c r="R155" s="37"/>
      <c r="S155" s="37"/>
      <c r="T155" s="37"/>
      <c r="U155" s="37"/>
      <c r="V155" s="37"/>
      <c r="W155" s="37"/>
      <c r="X155" s="37"/>
      <c r="Y155" s="37"/>
      <c r="Z155" s="37"/>
      <c r="AA155" s="37"/>
      <c r="AB155" s="38"/>
      <c r="AC155" s="37"/>
      <c r="AD155" s="37"/>
      <c r="AE155" s="37"/>
      <c r="AF155" s="37"/>
      <c r="AG155" s="37"/>
      <c r="AH155" s="37"/>
      <c r="AI155" s="37"/>
    </row>
    <row r="156" spans="1:39" s="40" customFormat="1" x14ac:dyDescent="0.25">
      <c r="A156" s="37"/>
      <c r="B156" s="37" t="str">
        <f t="shared" ref="B156:B218" si="1">CONCATENATE(AB156,"",AC156)</f>
        <v>0.1   Organi istituzionali</v>
      </c>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8" t="s">
        <v>111</v>
      </c>
      <c r="AC156" s="37" t="s">
        <v>112</v>
      </c>
      <c r="AD156" s="37"/>
      <c r="AE156" s="37"/>
      <c r="AF156" s="37"/>
      <c r="AG156" s="37"/>
      <c r="AH156" s="37"/>
      <c r="AI156" s="37"/>
    </row>
    <row r="157" spans="1:39" s="40" customFormat="1" x14ac:dyDescent="0.25">
      <c r="A157" s="37"/>
      <c r="B157" s="37" t="str">
        <f t="shared" si="1"/>
        <v>0.2   Segreteria generale</v>
      </c>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8" t="s">
        <v>113</v>
      </c>
      <c r="AC157" s="37" t="s">
        <v>114</v>
      </c>
      <c r="AD157" s="37"/>
      <c r="AE157" s="37"/>
      <c r="AF157" s="37"/>
      <c r="AG157" s="37"/>
      <c r="AH157" s="37"/>
      <c r="AI157" s="37"/>
    </row>
    <row r="158" spans="1:39" s="40" customFormat="1" x14ac:dyDescent="0.25">
      <c r="A158" s="37"/>
      <c r="B158" s="37" t="str">
        <f t="shared" si="1"/>
        <v>0.3 Gestione economica, finanziaria, programmazione e provveditorato</v>
      </c>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8" t="s">
        <v>68</v>
      </c>
      <c r="AC158" s="37" t="s">
        <v>115</v>
      </c>
      <c r="AD158" s="37"/>
      <c r="AE158" s="37"/>
      <c r="AF158" s="37"/>
      <c r="AG158" s="37"/>
      <c r="AH158" s="37"/>
      <c r="AI158" s="37"/>
    </row>
    <row r="159" spans="1:39" s="40" customFormat="1" x14ac:dyDescent="0.25">
      <c r="A159" s="37"/>
      <c r="B159" s="37" t="str">
        <f t="shared" si="1"/>
        <v>0.4 Gestione delle entrate tributarie e servizi fiscal</v>
      </c>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8" t="s">
        <v>70</v>
      </c>
      <c r="AC159" s="37" t="s">
        <v>116</v>
      </c>
      <c r="AD159" s="37"/>
      <c r="AE159" s="37"/>
      <c r="AF159" s="37"/>
      <c r="AG159" s="37"/>
      <c r="AH159" s="37"/>
      <c r="AI159" s="37"/>
    </row>
    <row r="160" spans="1:39" s="40" customFormat="1" x14ac:dyDescent="0.25">
      <c r="A160" s="37"/>
      <c r="B160" s="37" t="str">
        <f t="shared" si="1"/>
        <v>0.5 Gestione dei beni demaniali e patrimo</v>
      </c>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8" t="s">
        <v>72</v>
      </c>
      <c r="AC160" s="37" t="s">
        <v>117</v>
      </c>
      <c r="AD160" s="37"/>
      <c r="AE160" s="37"/>
      <c r="AF160" s="37"/>
      <c r="AG160" s="37"/>
      <c r="AH160" s="37"/>
      <c r="AI160" s="37"/>
    </row>
    <row r="161" spans="1:35" s="40" customFormat="1" x14ac:dyDescent="0.25">
      <c r="A161" s="37"/>
      <c r="B161" s="37" t="str">
        <f t="shared" si="1"/>
        <v>0.6 Ufficio tecnico</v>
      </c>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8" t="s">
        <v>74</v>
      </c>
      <c r="AC161" s="37" t="s">
        <v>118</v>
      </c>
      <c r="AD161" s="37"/>
      <c r="AE161" s="37"/>
      <c r="AF161" s="37"/>
      <c r="AG161" s="37"/>
      <c r="AH161" s="37"/>
      <c r="AI161" s="37"/>
    </row>
    <row r="162" spans="1:35" s="40" customFormat="1" x14ac:dyDescent="0.25">
      <c r="A162" s="37"/>
      <c r="B162" s="37" t="str">
        <f t="shared" si="1"/>
        <v>0.7  Elezioni e consultazioni popolari - Anagrafe e stato civile</v>
      </c>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8" t="s">
        <v>119</v>
      </c>
      <c r="AC162" s="37" t="s">
        <v>120</v>
      </c>
      <c r="AD162" s="37"/>
      <c r="AE162" s="37"/>
      <c r="AF162" s="37"/>
      <c r="AG162" s="37"/>
      <c r="AH162" s="37"/>
      <c r="AI162" s="37"/>
    </row>
    <row r="163" spans="1:35" s="40" customFormat="1" x14ac:dyDescent="0.25">
      <c r="A163" s="37"/>
      <c r="B163" s="37" t="str">
        <f t="shared" si="1"/>
        <v>0.8 Statistica e sistemi informativi</v>
      </c>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8" t="s">
        <v>78</v>
      </c>
      <c r="AC163" s="37" t="s">
        <v>121</v>
      </c>
      <c r="AD163" s="37"/>
      <c r="AE163" s="37"/>
      <c r="AF163" s="37"/>
      <c r="AG163" s="37"/>
      <c r="AH163" s="37"/>
      <c r="AI163" s="37"/>
    </row>
    <row r="164" spans="1:35" s="40" customFormat="1" x14ac:dyDescent="0.25">
      <c r="A164" s="37"/>
      <c r="B164" s="37" t="str">
        <f t="shared" si="1"/>
        <v>0.9 Assistenza tecnico-amministrativa agli enti locali</v>
      </c>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8" t="s">
        <v>122</v>
      </c>
      <c r="AC164" s="37" t="s">
        <v>123</v>
      </c>
      <c r="AD164" s="37"/>
      <c r="AE164" s="37"/>
      <c r="AF164" s="37"/>
      <c r="AG164" s="37"/>
      <c r="AH164" s="37"/>
      <c r="AI164" s="37"/>
    </row>
    <row r="165" spans="1:35" s="40" customFormat="1" x14ac:dyDescent="0.25">
      <c r="A165" s="37"/>
      <c r="B165" s="37" t="str">
        <f t="shared" si="1"/>
        <v>10 Risorse umane</v>
      </c>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8" t="s">
        <v>124</v>
      </c>
      <c r="AC165" s="37" t="s">
        <v>125</v>
      </c>
      <c r="AD165" s="37"/>
      <c r="AE165" s="37"/>
      <c r="AF165" s="37"/>
      <c r="AG165" s="37"/>
      <c r="AH165" s="37"/>
      <c r="AI165" s="37"/>
    </row>
    <row r="166" spans="1:35" s="40" customFormat="1" x14ac:dyDescent="0.25">
      <c r="A166" s="37"/>
      <c r="B166" s="37" t="str">
        <f t="shared" si="1"/>
        <v>11 Altri servizi generali</v>
      </c>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8" t="s">
        <v>126</v>
      </c>
      <c r="AC166" s="37" t="s">
        <v>127</v>
      </c>
      <c r="AD166" s="37"/>
      <c r="AE166" s="37"/>
      <c r="AF166" s="37"/>
      <c r="AG166" s="37"/>
      <c r="AH166" s="37"/>
      <c r="AI166" s="37"/>
    </row>
    <row r="167" spans="1:35" s="40" customFormat="1" x14ac:dyDescent="0.25">
      <c r="A167" s="37"/>
      <c r="B167" s="37" t="str">
        <f t="shared" si="1"/>
        <v>0.1  Uffici giudiziari</v>
      </c>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8" t="s">
        <v>128</v>
      </c>
      <c r="AC167" s="37" t="s">
        <v>129</v>
      </c>
      <c r="AD167" s="37"/>
      <c r="AE167" s="37"/>
      <c r="AF167" s="37"/>
      <c r="AG167" s="37"/>
      <c r="AH167" s="37"/>
      <c r="AI167" s="37"/>
    </row>
    <row r="168" spans="1:35" s="40" customFormat="1" x14ac:dyDescent="0.25">
      <c r="A168" s="37"/>
      <c r="B168" s="37" t="str">
        <f t="shared" si="1"/>
        <v>0.2 Casa circondariale e altri servizi</v>
      </c>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8" t="s">
        <v>66</v>
      </c>
      <c r="AC168" s="37" t="s">
        <v>130</v>
      </c>
      <c r="AD168" s="37"/>
      <c r="AE168" s="37"/>
      <c r="AF168" s="37"/>
      <c r="AG168" s="37"/>
      <c r="AH168" s="37"/>
      <c r="AI168" s="37"/>
    </row>
    <row r="169" spans="1:35" s="40" customFormat="1" x14ac:dyDescent="0.25">
      <c r="A169" s="37"/>
      <c r="B169" s="37" t="str">
        <f t="shared" si="1"/>
        <v>0.1 Polizia locale e amministrativa</v>
      </c>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8" t="s">
        <v>64</v>
      </c>
      <c r="AC169" s="37" t="s">
        <v>131</v>
      </c>
      <c r="AD169" s="37"/>
      <c r="AE169" s="37"/>
      <c r="AF169" s="37"/>
      <c r="AG169" s="37"/>
      <c r="AH169" s="37"/>
      <c r="AI169" s="37"/>
    </row>
    <row r="170" spans="1:35" s="40" customFormat="1" x14ac:dyDescent="0.25">
      <c r="A170" s="37"/>
      <c r="B170" s="37" t="str">
        <f t="shared" si="1"/>
        <v>0.2 Sistema integrato di sicurezza urbana</v>
      </c>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8" t="s">
        <v>66</v>
      </c>
      <c r="AC170" s="37" t="s">
        <v>132</v>
      </c>
      <c r="AD170" s="37"/>
      <c r="AE170" s="37"/>
      <c r="AF170" s="37"/>
      <c r="AG170" s="37"/>
      <c r="AH170" s="37"/>
      <c r="AI170" s="37"/>
    </row>
    <row r="171" spans="1:35" s="40" customFormat="1" x14ac:dyDescent="0.25">
      <c r="A171" s="37"/>
      <c r="B171" s="37" t="str">
        <f t="shared" si="1"/>
        <v>0.1 Istruzione prescolastica</v>
      </c>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8" t="s">
        <v>64</v>
      </c>
      <c r="AC171" s="37" t="s">
        <v>133</v>
      </c>
      <c r="AD171" s="37"/>
      <c r="AE171" s="37"/>
      <c r="AF171" s="37"/>
      <c r="AG171" s="37"/>
      <c r="AH171" s="37"/>
      <c r="AI171" s="37"/>
    </row>
    <row r="172" spans="1:35" s="40" customFormat="1" x14ac:dyDescent="0.25">
      <c r="A172" s="37"/>
      <c r="B172" s="37" t="str">
        <f t="shared" si="1"/>
        <v>0.2 Altri ordini di istruzione non universitaria</v>
      </c>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8" t="s">
        <v>66</v>
      </c>
      <c r="AC172" s="37" t="s">
        <v>134</v>
      </c>
      <c r="AD172" s="37"/>
      <c r="AE172" s="37"/>
      <c r="AF172" s="37"/>
      <c r="AG172" s="37"/>
      <c r="AH172" s="37"/>
      <c r="AI172" s="37"/>
    </row>
    <row r="173" spans="1:35" s="40" customFormat="1" x14ac:dyDescent="0.25">
      <c r="A173" s="37"/>
      <c r="B173" s="37" t="str">
        <f t="shared" si="1"/>
        <v>0.4 Istruzione universitaria</v>
      </c>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8" t="s">
        <v>70</v>
      </c>
      <c r="AC173" s="37" t="s">
        <v>135</v>
      </c>
      <c r="AD173" s="37"/>
      <c r="AE173" s="37"/>
      <c r="AF173" s="37"/>
      <c r="AG173" s="37"/>
      <c r="AH173" s="37"/>
      <c r="AI173" s="37"/>
    </row>
    <row r="174" spans="1:35" s="40" customFormat="1" x14ac:dyDescent="0.25">
      <c r="A174" s="37"/>
      <c r="B174" s="37" t="str">
        <f t="shared" si="1"/>
        <v>0.5 Istruzione tecnica superiore</v>
      </c>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8" t="s">
        <v>72</v>
      </c>
      <c r="AC174" s="37" t="s">
        <v>136</v>
      </c>
      <c r="AD174" s="37"/>
      <c r="AE174" s="37"/>
      <c r="AF174" s="37"/>
      <c r="AG174" s="37"/>
      <c r="AH174" s="37"/>
      <c r="AI174" s="37"/>
    </row>
    <row r="175" spans="1:35" s="40" customFormat="1" x14ac:dyDescent="0.25">
      <c r="A175" s="37"/>
      <c r="B175" s="37" t="str">
        <f t="shared" si="1"/>
        <v>0.6 Servizi ausiliari all’istruzione</v>
      </c>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8" t="s">
        <v>74</v>
      </c>
      <c r="AC175" s="37" t="s">
        <v>137</v>
      </c>
      <c r="AD175" s="37"/>
      <c r="AE175" s="37"/>
      <c r="AF175" s="37"/>
      <c r="AG175" s="37"/>
      <c r="AH175" s="37"/>
      <c r="AI175" s="37"/>
    </row>
    <row r="176" spans="1:35" s="40" customFormat="1" x14ac:dyDescent="0.25">
      <c r="A176" s="37"/>
      <c r="B176" s="37" t="str">
        <f t="shared" si="1"/>
        <v>0.7  Diritto allo studio</v>
      </c>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8" t="s">
        <v>119</v>
      </c>
      <c r="AC176" s="37" t="s">
        <v>138</v>
      </c>
      <c r="AD176" s="37"/>
      <c r="AE176" s="37"/>
      <c r="AF176" s="37"/>
      <c r="AG176" s="37"/>
      <c r="AH176" s="37"/>
      <c r="AI176" s="37"/>
    </row>
    <row r="177" spans="1:35" s="40" customFormat="1" x14ac:dyDescent="0.25">
      <c r="A177" s="37"/>
      <c r="B177" s="37" t="str">
        <f t="shared" si="1"/>
        <v>0.1 Valorizzazione dei beni di interesse storico</v>
      </c>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8" t="s">
        <v>64</v>
      </c>
      <c r="AC177" s="37" t="s">
        <v>139</v>
      </c>
      <c r="AD177" s="37"/>
      <c r="AE177" s="37"/>
      <c r="AF177" s="37"/>
      <c r="AG177" s="37"/>
      <c r="AH177" s="37"/>
      <c r="AI177" s="37"/>
    </row>
    <row r="178" spans="1:35" s="40" customFormat="1" x14ac:dyDescent="0.25">
      <c r="A178" s="37"/>
      <c r="B178" s="37" t="str">
        <f t="shared" si="1"/>
        <v>0.2 Attività culturali e interventi diversi nel settore culturale</v>
      </c>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8" t="s">
        <v>66</v>
      </c>
      <c r="AC178" s="37" t="s">
        <v>140</v>
      </c>
      <c r="AD178" s="37"/>
      <c r="AE178" s="37"/>
      <c r="AF178" s="37"/>
      <c r="AG178" s="37"/>
      <c r="AH178" s="37"/>
      <c r="AI178" s="37"/>
    </row>
    <row r="179" spans="1:35" s="40" customFormat="1" x14ac:dyDescent="0.25">
      <c r="A179" s="37"/>
      <c r="B179" s="37" t="str">
        <f t="shared" si="1"/>
        <v>0.1 Sport e tempo libero</v>
      </c>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8" t="s">
        <v>64</v>
      </c>
      <c r="AC179" s="37" t="s">
        <v>141</v>
      </c>
      <c r="AD179" s="37"/>
      <c r="AE179" s="37"/>
      <c r="AF179" s="37"/>
      <c r="AG179" s="37"/>
      <c r="AH179" s="37"/>
      <c r="AI179" s="37"/>
    </row>
    <row r="180" spans="1:35" s="40" customFormat="1" x14ac:dyDescent="0.25">
      <c r="A180" s="37"/>
      <c r="B180" s="37" t="str">
        <f t="shared" si="1"/>
        <v>0.2 Giovani</v>
      </c>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8" t="s">
        <v>66</v>
      </c>
      <c r="AC180" s="37" t="s">
        <v>142</v>
      </c>
      <c r="AD180" s="37"/>
      <c r="AE180" s="37"/>
      <c r="AF180" s="37"/>
      <c r="AG180" s="37"/>
      <c r="AH180" s="37"/>
      <c r="AI180" s="37"/>
    </row>
    <row r="181" spans="1:35" s="40" customFormat="1" x14ac:dyDescent="0.25">
      <c r="A181" s="37"/>
      <c r="B181" s="37" t="str">
        <f t="shared" si="1"/>
        <v>0.1 Sviluppo e valorizzazione del turismo</v>
      </c>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8" t="s">
        <v>64</v>
      </c>
      <c r="AC181" s="37" t="s">
        <v>143</v>
      </c>
      <c r="AD181" s="37"/>
      <c r="AE181" s="37"/>
      <c r="AF181" s="37"/>
      <c r="AG181" s="37"/>
      <c r="AH181" s="37"/>
      <c r="AI181" s="37"/>
    </row>
    <row r="182" spans="1:35" s="40" customFormat="1" x14ac:dyDescent="0.25">
      <c r="A182" s="37"/>
      <c r="B182" s="37" t="str">
        <f t="shared" si="1"/>
        <v>0.1  Urbanistica e assetto del territorio</v>
      </c>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8" t="s">
        <v>128</v>
      </c>
      <c r="AC182" s="37" t="s">
        <v>144</v>
      </c>
      <c r="AD182" s="37"/>
      <c r="AE182" s="37"/>
      <c r="AF182" s="37"/>
      <c r="AG182" s="37"/>
      <c r="AH182" s="37"/>
      <c r="AI182" s="37"/>
    </row>
    <row r="183" spans="1:35" s="40" customFormat="1" x14ac:dyDescent="0.25">
      <c r="A183" s="37"/>
      <c r="B183" s="37" t="str">
        <f t="shared" si="1"/>
        <v>0.2 Edilizia residenziale pubblica e locale e piani di edilizia economico-popolare</v>
      </c>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8" t="s">
        <v>66</v>
      </c>
      <c r="AC183" s="37" t="s">
        <v>145</v>
      </c>
      <c r="AD183" s="37"/>
      <c r="AE183" s="37"/>
      <c r="AF183" s="37"/>
      <c r="AG183" s="37"/>
      <c r="AH183" s="37"/>
      <c r="AI183" s="37"/>
    </row>
    <row r="184" spans="1:35" s="40" customFormat="1" x14ac:dyDescent="0.25">
      <c r="A184" s="37"/>
      <c r="B184" s="37" t="str">
        <f t="shared" si="1"/>
        <v>0.1 Difesa del suolo</v>
      </c>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8" t="s">
        <v>64</v>
      </c>
      <c r="AC184" s="37" t="s">
        <v>146</v>
      </c>
      <c r="AD184" s="37"/>
      <c r="AE184" s="37"/>
      <c r="AF184" s="37"/>
      <c r="AG184" s="37"/>
      <c r="AH184" s="37"/>
      <c r="AI184" s="37"/>
    </row>
    <row r="185" spans="1:35" s="40" customFormat="1" x14ac:dyDescent="0.25">
      <c r="A185" s="37"/>
      <c r="B185" s="37" t="str">
        <f t="shared" si="1"/>
        <v>0.2 Tutela, valorizzazione e recupero ambientale</v>
      </c>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8" t="s">
        <v>66</v>
      </c>
      <c r="AC185" s="37" t="s">
        <v>147</v>
      </c>
      <c r="AD185" s="37"/>
      <c r="AE185" s="37"/>
      <c r="AF185" s="37"/>
      <c r="AG185" s="37"/>
      <c r="AH185" s="37"/>
      <c r="AI185" s="37"/>
    </row>
    <row r="186" spans="1:35" s="40" customFormat="1" x14ac:dyDescent="0.25">
      <c r="A186" s="37"/>
      <c r="B186" s="37" t="str">
        <f t="shared" si="1"/>
        <v>0.3 Rifiuti</v>
      </c>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8" t="s">
        <v>68</v>
      </c>
      <c r="AC186" s="37" t="s">
        <v>148</v>
      </c>
      <c r="AD186" s="37"/>
      <c r="AE186" s="37"/>
      <c r="AF186" s="37"/>
      <c r="AG186" s="37"/>
      <c r="AH186" s="37"/>
      <c r="AI186" s="37"/>
    </row>
    <row r="187" spans="1:35" s="40" customFormat="1" x14ac:dyDescent="0.25">
      <c r="A187" s="37"/>
      <c r="B187" s="37" t="str">
        <f t="shared" si="1"/>
        <v>0.4 Servizio idrico integrato</v>
      </c>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8" t="s">
        <v>70</v>
      </c>
      <c r="AC187" s="37" t="s">
        <v>149</v>
      </c>
      <c r="AD187" s="37"/>
      <c r="AE187" s="37"/>
      <c r="AF187" s="37"/>
      <c r="AG187" s="37"/>
      <c r="AH187" s="37"/>
      <c r="AI187" s="37"/>
    </row>
    <row r="188" spans="1:35" s="40" customFormat="1" x14ac:dyDescent="0.25">
      <c r="A188" s="37"/>
      <c r="B188" s="37" t="str">
        <f t="shared" si="1"/>
        <v>0.5 Aree protette, parchi naturali, protezione naturalistica e forestazione</v>
      </c>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8" t="s">
        <v>72</v>
      </c>
      <c r="AC188" s="37" t="s">
        <v>150</v>
      </c>
      <c r="AD188" s="37"/>
      <c r="AE188" s="37"/>
      <c r="AF188" s="37"/>
      <c r="AG188" s="37"/>
      <c r="AH188" s="37"/>
      <c r="AI188" s="37"/>
    </row>
    <row r="189" spans="1:35" s="40" customFormat="1" x14ac:dyDescent="0.25">
      <c r="A189" s="37"/>
      <c r="B189" s="37" t="str">
        <f t="shared" si="1"/>
        <v>0.6 Tutela e valorizzazione delle risorse idriche</v>
      </c>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8" t="s">
        <v>74</v>
      </c>
      <c r="AC189" s="37" t="s">
        <v>151</v>
      </c>
      <c r="AD189" s="37"/>
      <c r="AE189" s="37"/>
      <c r="AF189" s="37"/>
      <c r="AG189" s="37"/>
      <c r="AH189" s="37"/>
      <c r="AI189" s="37"/>
    </row>
    <row r="190" spans="1:35" s="40" customFormat="1" x14ac:dyDescent="0.25">
      <c r="A190" s="37"/>
      <c r="B190" s="37" t="str">
        <f t="shared" si="1"/>
        <v>0.7 Sviluppo sostenibile territorio montano piccoli Comuni</v>
      </c>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8" t="s">
        <v>76</v>
      </c>
      <c r="AC190" s="37" t="s">
        <v>152</v>
      </c>
      <c r="AD190" s="37"/>
      <c r="AE190" s="37"/>
      <c r="AF190" s="37"/>
      <c r="AG190" s="37"/>
      <c r="AH190" s="37"/>
      <c r="AI190" s="37"/>
    </row>
    <row r="191" spans="1:35" s="40" customFormat="1" x14ac:dyDescent="0.25">
      <c r="A191" s="37"/>
      <c r="B191" s="37" t="str">
        <f t="shared" si="1"/>
        <v>0.8 Qualità dell'aria e riduzione dell'inquinamento</v>
      </c>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8" t="s">
        <v>78</v>
      </c>
      <c r="AC191" s="37" t="s">
        <v>153</v>
      </c>
      <c r="AD191" s="37"/>
      <c r="AE191" s="37"/>
      <c r="AF191" s="37"/>
      <c r="AG191" s="37"/>
      <c r="AH191" s="37"/>
      <c r="AI191" s="37"/>
    </row>
    <row r="192" spans="1:35" s="40" customFormat="1" x14ac:dyDescent="0.25">
      <c r="A192" s="37"/>
      <c r="B192" s="37" t="str">
        <f t="shared" si="1"/>
        <v>0.1 Trasporto ferroviario</v>
      </c>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8" t="s">
        <v>64</v>
      </c>
      <c r="AC192" s="37" t="s">
        <v>154</v>
      </c>
      <c r="AD192" s="37"/>
      <c r="AE192" s="37"/>
      <c r="AF192" s="37"/>
      <c r="AG192" s="37"/>
      <c r="AH192" s="37"/>
      <c r="AI192" s="37"/>
    </row>
    <row r="193" spans="1:35" s="40" customFormat="1" x14ac:dyDescent="0.25">
      <c r="A193" s="37"/>
      <c r="B193" s="37" t="str">
        <f t="shared" si="1"/>
        <v>0.2 Trasporto pubblico locale</v>
      </c>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8" t="s">
        <v>66</v>
      </c>
      <c r="AC193" s="37" t="s">
        <v>155</v>
      </c>
      <c r="AD193" s="37"/>
      <c r="AE193" s="37"/>
      <c r="AF193" s="37"/>
      <c r="AG193" s="37"/>
      <c r="AH193" s="37"/>
      <c r="AI193" s="37"/>
    </row>
    <row r="194" spans="1:35" s="40" customFormat="1" x14ac:dyDescent="0.25">
      <c r="A194" s="37"/>
      <c r="B194" s="37" t="str">
        <f t="shared" si="1"/>
        <v>0.3 Trasporto per vie d'acqua</v>
      </c>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8" t="s">
        <v>68</v>
      </c>
      <c r="AC194" s="37" t="s">
        <v>156</v>
      </c>
      <c r="AD194" s="37"/>
      <c r="AE194" s="37"/>
      <c r="AF194" s="37"/>
      <c r="AG194" s="37"/>
      <c r="AH194" s="37"/>
      <c r="AI194" s="37"/>
    </row>
    <row r="195" spans="1:35" s="40" customFormat="1" x14ac:dyDescent="0.25">
      <c r="A195" s="37"/>
      <c r="B195" s="37" t="str">
        <f t="shared" si="1"/>
        <v>0.4 Altre modalità di trasporto</v>
      </c>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8" t="s">
        <v>70</v>
      </c>
      <c r="AC195" s="37" t="s">
        <v>157</v>
      </c>
      <c r="AD195" s="37"/>
      <c r="AE195" s="37"/>
      <c r="AF195" s="37"/>
      <c r="AG195" s="37"/>
      <c r="AH195" s="37"/>
      <c r="AI195" s="37"/>
    </row>
    <row r="196" spans="1:35" s="40" customFormat="1" x14ac:dyDescent="0.25">
      <c r="A196" s="37"/>
      <c r="B196" s="37" t="str">
        <f t="shared" si="1"/>
        <v>0.5  Viabilità e infrastrutture stradali</v>
      </c>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8" t="s">
        <v>158</v>
      </c>
      <c r="AC196" s="37" t="s">
        <v>159</v>
      </c>
      <c r="AD196" s="37"/>
      <c r="AE196" s="37"/>
      <c r="AF196" s="37"/>
      <c r="AG196" s="37"/>
      <c r="AH196" s="37"/>
      <c r="AI196" s="37"/>
    </row>
    <row r="197" spans="1:35" s="40" customFormat="1" x14ac:dyDescent="0.25">
      <c r="A197" s="37"/>
      <c r="B197" s="37" t="str">
        <f t="shared" si="1"/>
        <v>0.1  Sistema di protezione civile</v>
      </c>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8" t="s">
        <v>128</v>
      </c>
      <c r="AC197" s="37" t="s">
        <v>160</v>
      </c>
      <c r="AD197" s="37"/>
      <c r="AE197" s="37"/>
      <c r="AF197" s="37"/>
      <c r="AG197" s="37"/>
      <c r="AH197" s="37"/>
      <c r="AI197" s="37"/>
    </row>
    <row r="198" spans="1:35" s="40" customFormat="1" x14ac:dyDescent="0.25">
      <c r="A198" s="37"/>
      <c r="B198" s="37" t="str">
        <f t="shared" si="1"/>
        <v>0.2   Interventi a seguito di calamità naturali</v>
      </c>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8" t="s">
        <v>113</v>
      </c>
      <c r="AC198" s="37" t="s">
        <v>161</v>
      </c>
      <c r="AD198" s="37"/>
      <c r="AE198" s="37"/>
      <c r="AF198" s="37"/>
      <c r="AG198" s="37"/>
      <c r="AH198" s="37"/>
      <c r="AI198" s="37"/>
    </row>
    <row r="199" spans="1:35" s="40" customFormat="1" x14ac:dyDescent="0.25">
      <c r="A199" s="37"/>
      <c r="B199" s="37" t="str">
        <f t="shared" si="1"/>
        <v>0.1   Interventi per l'infanzia e i minori e per asili nido</v>
      </c>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8" t="s">
        <v>111</v>
      </c>
      <c r="AC199" s="37" t="s">
        <v>162</v>
      </c>
      <c r="AD199" s="37"/>
      <c r="AE199" s="37"/>
      <c r="AF199" s="37"/>
      <c r="AG199" s="37"/>
      <c r="AH199" s="37"/>
      <c r="AI199" s="37"/>
    </row>
    <row r="200" spans="1:35" s="40" customFormat="1" x14ac:dyDescent="0.25">
      <c r="A200" s="37"/>
      <c r="B200" s="37" t="str">
        <f t="shared" si="1"/>
        <v>0.2  Interventi per la disabilità</v>
      </c>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8" t="s">
        <v>163</v>
      </c>
      <c r="AC200" s="37" t="s">
        <v>164</v>
      </c>
      <c r="AD200" s="37"/>
      <c r="AE200" s="37"/>
      <c r="AF200" s="37"/>
      <c r="AG200" s="37"/>
      <c r="AH200" s="37"/>
      <c r="AI200" s="37"/>
    </row>
    <row r="201" spans="1:35" s="40" customFormat="1" x14ac:dyDescent="0.25">
      <c r="A201" s="37"/>
      <c r="B201" s="37" t="str">
        <f t="shared" si="1"/>
        <v>0.3  Interventi per gli anziani</v>
      </c>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8" t="s">
        <v>165</v>
      </c>
      <c r="AC201" s="37" t="s">
        <v>166</v>
      </c>
      <c r="AD201" s="37"/>
      <c r="AE201" s="37"/>
      <c r="AF201" s="37"/>
      <c r="AG201" s="37"/>
      <c r="AH201" s="37"/>
      <c r="AI201" s="37"/>
    </row>
    <row r="202" spans="1:35" s="40" customFormat="1" x14ac:dyDescent="0.25">
      <c r="A202" s="37"/>
      <c r="B202" s="37" t="str">
        <f t="shared" si="1"/>
        <v>0.4  Interventi per soggetti a rischio di esclusione sociale</v>
      </c>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8" t="s">
        <v>167</v>
      </c>
      <c r="AC202" s="37" t="s">
        <v>168</v>
      </c>
      <c r="AD202" s="37"/>
      <c r="AE202" s="37"/>
      <c r="AF202" s="37"/>
      <c r="AG202" s="37"/>
      <c r="AH202" s="37"/>
      <c r="AI202" s="37"/>
    </row>
    <row r="203" spans="1:35" s="40" customFormat="1" x14ac:dyDescent="0.25">
      <c r="A203" s="37"/>
      <c r="B203" s="37" t="str">
        <f t="shared" si="1"/>
        <v>0.5 Interventi per le famiglie</v>
      </c>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8" t="s">
        <v>72</v>
      </c>
      <c r="AC203" s="37" t="s">
        <v>169</v>
      </c>
      <c r="AD203" s="37"/>
      <c r="AE203" s="37"/>
      <c r="AF203" s="37"/>
      <c r="AG203" s="37"/>
      <c r="AH203" s="37"/>
      <c r="AI203" s="37"/>
    </row>
    <row r="204" spans="1:35" s="40" customFormat="1" x14ac:dyDescent="0.25">
      <c r="A204" s="37"/>
      <c r="B204" s="37" t="str">
        <f t="shared" si="1"/>
        <v>0.6 Interventi per il diritto alla casa</v>
      </c>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8" t="s">
        <v>74</v>
      </c>
      <c r="AC204" s="37" t="s">
        <v>170</v>
      </c>
      <c r="AD204" s="37"/>
      <c r="AE204" s="37"/>
      <c r="AF204" s="37"/>
      <c r="AG204" s="37"/>
      <c r="AH204" s="37"/>
      <c r="AI204" s="37"/>
    </row>
    <row r="205" spans="1:35" s="40" customFormat="1" x14ac:dyDescent="0.25">
      <c r="A205" s="37"/>
      <c r="B205" s="37" t="str">
        <f t="shared" si="1"/>
        <v>0.7 Programmazione e governo della rete dei servizi sociosanitari e sociali</v>
      </c>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8" t="s">
        <v>76</v>
      </c>
      <c r="AC205" s="37" t="s">
        <v>171</v>
      </c>
      <c r="AD205" s="37"/>
      <c r="AE205" s="37"/>
      <c r="AF205" s="37"/>
      <c r="AG205" s="37"/>
      <c r="AH205" s="37"/>
      <c r="AI205" s="37"/>
    </row>
    <row r="206" spans="1:35" s="40" customFormat="1" x14ac:dyDescent="0.25">
      <c r="A206" s="37"/>
      <c r="B206" s="37" t="str">
        <f t="shared" si="1"/>
        <v>0.8 Cooperazione e associazionismo</v>
      </c>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8" t="s">
        <v>78</v>
      </c>
      <c r="AC206" s="37" t="s">
        <v>172</v>
      </c>
      <c r="AD206" s="37"/>
      <c r="AE206" s="37"/>
      <c r="AF206" s="37"/>
      <c r="AG206" s="37"/>
      <c r="AH206" s="37"/>
      <c r="AI206" s="37"/>
    </row>
    <row r="207" spans="1:35" s="40" customFormat="1" x14ac:dyDescent="0.25">
      <c r="A207" s="37"/>
      <c r="B207" s="37" t="str">
        <f t="shared" si="1"/>
        <v>0.9 Servizio necroscopico e cimiteriale</v>
      </c>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8" t="s">
        <v>122</v>
      </c>
      <c r="AC207" s="37" t="s">
        <v>173</v>
      </c>
      <c r="AD207" s="37"/>
      <c r="AE207" s="37"/>
      <c r="AF207" s="37"/>
      <c r="AG207" s="37"/>
      <c r="AH207" s="37"/>
      <c r="AI207" s="37"/>
    </row>
    <row r="208" spans="1:35" s="40" customFormat="1" x14ac:dyDescent="0.25">
      <c r="A208" s="37"/>
      <c r="B208" s="37" t="str">
        <f t="shared" si="1"/>
        <v>0.1 Industria, PMI e Artigianato</v>
      </c>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8" t="s">
        <v>64</v>
      </c>
      <c r="AC208" s="37" t="s">
        <v>174</v>
      </c>
      <c r="AD208" s="37"/>
      <c r="AE208" s="37"/>
      <c r="AF208" s="37"/>
      <c r="AG208" s="37"/>
      <c r="AH208" s="37"/>
      <c r="AI208" s="37"/>
    </row>
    <row r="209" spans="1:35" s="40" customFormat="1" x14ac:dyDescent="0.25">
      <c r="A209" s="37"/>
      <c r="B209" s="37" t="str">
        <f t="shared" si="1"/>
        <v>0.2 Commercio - reti distributive - tutela dei consumatori</v>
      </c>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8" t="s">
        <v>66</v>
      </c>
      <c r="AC209" s="37" t="s">
        <v>175</v>
      </c>
      <c r="AD209" s="37"/>
      <c r="AE209" s="37"/>
      <c r="AF209" s="37"/>
      <c r="AG209" s="37"/>
      <c r="AH209" s="37"/>
      <c r="AI209" s="37"/>
    </row>
    <row r="210" spans="1:35" s="40" customFormat="1" x14ac:dyDescent="0.25">
      <c r="A210" s="37"/>
      <c r="B210" s="37" t="str">
        <f t="shared" si="1"/>
        <v>0.3  Ricerca e innovazione</v>
      </c>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8" t="s">
        <v>165</v>
      </c>
      <c r="AC210" s="37" t="s">
        <v>176</v>
      </c>
      <c r="AD210" s="37"/>
      <c r="AE210" s="37"/>
      <c r="AF210" s="37"/>
      <c r="AG210" s="37"/>
      <c r="AH210" s="37"/>
      <c r="AI210" s="37"/>
    </row>
    <row r="211" spans="1:35" s="40" customFormat="1" x14ac:dyDescent="0.25">
      <c r="A211" s="37"/>
      <c r="B211" s="37" t="str">
        <f t="shared" si="1"/>
        <v>0.4  Reti e altri servizi di pubblica utilità</v>
      </c>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8" t="s">
        <v>167</v>
      </c>
      <c r="AC211" s="37" t="s">
        <v>177</v>
      </c>
      <c r="AD211" s="37"/>
      <c r="AE211" s="37"/>
      <c r="AF211" s="37"/>
      <c r="AG211" s="37"/>
      <c r="AH211" s="37"/>
      <c r="AI211" s="37"/>
    </row>
    <row r="212" spans="1:35" s="40" customFormat="1" x14ac:dyDescent="0.25">
      <c r="A212" s="37"/>
      <c r="B212" s="37" t="str">
        <f t="shared" si="1"/>
        <v>0.1  Servizi per lo sviluppo del mercato del lavoro</v>
      </c>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8" t="s">
        <v>128</v>
      </c>
      <c r="AC212" s="37" t="s">
        <v>178</v>
      </c>
      <c r="AD212" s="37"/>
      <c r="AE212" s="37"/>
      <c r="AF212" s="37"/>
      <c r="AG212" s="37"/>
      <c r="AH212" s="37"/>
      <c r="AI212" s="37"/>
    </row>
    <row r="213" spans="1:35" s="40" customFormat="1" x14ac:dyDescent="0.25">
      <c r="A213" s="37"/>
      <c r="B213" s="37" t="str">
        <f t="shared" si="1"/>
        <v>0.2Formazione professionale</v>
      </c>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8" t="s">
        <v>179</v>
      </c>
      <c r="AC213" s="37" t="s">
        <v>180</v>
      </c>
      <c r="AD213" s="37"/>
      <c r="AE213" s="37"/>
      <c r="AF213" s="37"/>
      <c r="AG213" s="37"/>
      <c r="AH213" s="37"/>
      <c r="AI213" s="37"/>
    </row>
    <row r="214" spans="1:35" s="40" customFormat="1" x14ac:dyDescent="0.25">
      <c r="A214" s="37"/>
      <c r="B214" s="37" t="str">
        <f t="shared" si="1"/>
        <v>0.3  Sostegno all'occupazione</v>
      </c>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8" t="s">
        <v>165</v>
      </c>
      <c r="AC214" s="37" t="s">
        <v>181</v>
      </c>
      <c r="AD214" s="37"/>
      <c r="AE214" s="37"/>
      <c r="AF214" s="37"/>
      <c r="AG214" s="37"/>
      <c r="AH214" s="37"/>
      <c r="AI214" s="37"/>
    </row>
    <row r="215" spans="1:35" s="40" customFormat="1" x14ac:dyDescent="0.25">
      <c r="A215" s="37"/>
      <c r="B215" s="37" t="str">
        <f t="shared" si="1"/>
        <v>0.1  Sviluppo del settore agricolo e del sistema agroalimentare</v>
      </c>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8" t="s">
        <v>128</v>
      </c>
      <c r="AC215" s="37" t="s">
        <v>182</v>
      </c>
      <c r="AD215" s="37"/>
      <c r="AE215" s="37"/>
      <c r="AF215" s="37"/>
      <c r="AG215" s="37"/>
      <c r="AH215" s="37"/>
      <c r="AI215" s="37"/>
    </row>
    <row r="216" spans="1:35" s="40" customFormat="1" x14ac:dyDescent="0.25">
      <c r="A216" s="37"/>
      <c r="B216" s="37" t="str">
        <f t="shared" si="1"/>
        <v>0.2  Caccia e pesca</v>
      </c>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8" t="s">
        <v>163</v>
      </c>
      <c r="AC216" s="37" t="s">
        <v>183</v>
      </c>
      <c r="AD216" s="37"/>
      <c r="AE216" s="37"/>
      <c r="AF216" s="37"/>
      <c r="AG216" s="37"/>
      <c r="AH216" s="37"/>
      <c r="AI216" s="37"/>
    </row>
    <row r="217" spans="1:35" s="40" customFormat="1" x14ac:dyDescent="0.25">
      <c r="A217" s="37"/>
      <c r="B217" s="37" t="str">
        <f t="shared" si="1"/>
        <v>0.1  Fonti energetiche</v>
      </c>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8" t="s">
        <v>128</v>
      </c>
      <c r="AC217" s="37" t="s">
        <v>184</v>
      </c>
      <c r="AD217" s="37"/>
      <c r="AE217" s="37"/>
      <c r="AF217" s="37"/>
      <c r="AG217" s="37"/>
      <c r="AH217" s="37"/>
      <c r="AI217" s="37"/>
    </row>
    <row r="218" spans="1:35" s="40" customFormat="1" x14ac:dyDescent="0.25">
      <c r="A218" s="37"/>
      <c r="B218" s="37" t="str">
        <f t="shared" si="1"/>
        <v>0.1  Relazioni finanziarie con le altre autonomie territoriali</v>
      </c>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8" t="s">
        <v>128</v>
      </c>
      <c r="AC218" s="37" t="s">
        <v>185</v>
      </c>
      <c r="AD218" s="37"/>
      <c r="AE218" s="37"/>
      <c r="AF218" s="37"/>
      <c r="AG218" s="37"/>
      <c r="AH218" s="37"/>
      <c r="AI218" s="37"/>
    </row>
    <row r="219" spans="1:35" s="40" customFormat="1" x14ac:dyDescent="0.2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8"/>
      <c r="AC219" s="37"/>
      <c r="AD219" s="37"/>
      <c r="AE219" s="37"/>
      <c r="AF219" s="37"/>
      <c r="AG219" s="37"/>
      <c r="AH219" s="37"/>
      <c r="AI219" s="37"/>
    </row>
    <row r="220" spans="1:35" s="40" customFormat="1" x14ac:dyDescent="0.2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8"/>
      <c r="AC220" s="37"/>
      <c r="AD220" s="37"/>
      <c r="AE220" s="37"/>
      <c r="AF220" s="37"/>
      <c r="AG220" s="37"/>
      <c r="AH220" s="37"/>
      <c r="AI220" s="37"/>
    </row>
    <row r="221" spans="1:35" s="40" customFormat="1" x14ac:dyDescent="0.2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8"/>
      <c r="AC221" s="37"/>
      <c r="AD221" s="37"/>
      <c r="AE221" s="37"/>
      <c r="AF221" s="37"/>
      <c r="AG221" s="37"/>
      <c r="AH221" s="37"/>
      <c r="AI221" s="37"/>
    </row>
    <row r="222" spans="1:35" s="40" customFormat="1" x14ac:dyDescent="0.2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8"/>
      <c r="AC222" s="37"/>
      <c r="AD222" s="37"/>
      <c r="AE222" s="37"/>
      <c r="AF222" s="37"/>
      <c r="AG222" s="37"/>
      <c r="AH222" s="37"/>
      <c r="AI222" s="37"/>
    </row>
    <row r="223" spans="1:35" s="40" customFormat="1" x14ac:dyDescent="0.2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8"/>
      <c r="AC223" s="37"/>
      <c r="AD223" s="37"/>
      <c r="AE223" s="37"/>
      <c r="AF223" s="37"/>
      <c r="AG223" s="37"/>
      <c r="AH223" s="37"/>
      <c r="AI223" s="37"/>
    </row>
    <row r="224" spans="1:35" s="40" customFormat="1" x14ac:dyDescent="0.2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8"/>
      <c r="AC224" s="37"/>
      <c r="AD224" s="37"/>
      <c r="AE224" s="37"/>
      <c r="AF224" s="37"/>
      <c r="AG224" s="37"/>
      <c r="AH224" s="37"/>
      <c r="AI224" s="37"/>
    </row>
    <row r="225" spans="1:35" s="40" customFormat="1" x14ac:dyDescent="0.2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8"/>
      <c r="AC225" s="37"/>
      <c r="AD225" s="37"/>
      <c r="AE225" s="37"/>
      <c r="AF225" s="37"/>
      <c r="AG225" s="37"/>
      <c r="AH225" s="37"/>
      <c r="AI225" s="37"/>
    </row>
    <row r="226" spans="1:35" s="40" customFormat="1" x14ac:dyDescent="0.2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8"/>
      <c r="AC226" s="37"/>
      <c r="AD226" s="37"/>
      <c r="AE226" s="37"/>
      <c r="AF226" s="37"/>
      <c r="AG226" s="37"/>
      <c r="AH226" s="37"/>
      <c r="AI226" s="37"/>
    </row>
    <row r="227" spans="1:35" s="40" customFormat="1" x14ac:dyDescent="0.2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8"/>
      <c r="AC227" s="37"/>
      <c r="AD227" s="37"/>
      <c r="AE227" s="37"/>
      <c r="AF227" s="37"/>
      <c r="AG227" s="37"/>
      <c r="AH227" s="37"/>
      <c r="AI227" s="37"/>
    </row>
    <row r="228" spans="1:35" s="40" customFormat="1" x14ac:dyDescent="0.2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8"/>
      <c r="AC228" s="37"/>
      <c r="AD228" s="37"/>
      <c r="AE228" s="37"/>
      <c r="AF228" s="37"/>
      <c r="AG228" s="37"/>
      <c r="AH228" s="37"/>
      <c r="AI228" s="37"/>
    </row>
    <row r="229" spans="1:35" s="40" customFormat="1" x14ac:dyDescent="0.2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8"/>
      <c r="AC229" s="37"/>
      <c r="AD229" s="37"/>
      <c r="AE229" s="37"/>
      <c r="AF229" s="37"/>
      <c r="AG229" s="37"/>
      <c r="AH229" s="37"/>
      <c r="AI229" s="37"/>
    </row>
    <row r="230" spans="1:35" s="40" customFormat="1" x14ac:dyDescent="0.2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8"/>
      <c r="AC230" s="37"/>
      <c r="AD230" s="37"/>
      <c r="AE230" s="37"/>
      <c r="AF230" s="37"/>
      <c r="AG230" s="37"/>
      <c r="AH230" s="37"/>
      <c r="AI230" s="37"/>
    </row>
    <row r="231" spans="1:35" s="40" customFormat="1" x14ac:dyDescent="0.2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8"/>
      <c r="AC231" s="37"/>
      <c r="AD231" s="37"/>
      <c r="AE231" s="37"/>
      <c r="AF231" s="37"/>
      <c r="AG231" s="37"/>
      <c r="AH231" s="37"/>
      <c r="AI231" s="37"/>
    </row>
    <row r="232" spans="1:35" s="40" customFormat="1" x14ac:dyDescent="0.2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8"/>
      <c r="AC232" s="37"/>
      <c r="AD232" s="37"/>
      <c r="AE232" s="37"/>
      <c r="AF232" s="37"/>
      <c r="AG232" s="37"/>
      <c r="AH232" s="37"/>
      <c r="AI232" s="37"/>
    </row>
    <row r="233" spans="1:35" s="40" customFormat="1" x14ac:dyDescent="0.2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8"/>
      <c r="AC233" s="37"/>
      <c r="AD233" s="37"/>
      <c r="AE233" s="37"/>
      <c r="AF233" s="37"/>
      <c r="AG233" s="37"/>
      <c r="AH233" s="37"/>
      <c r="AI233" s="37"/>
    </row>
    <row r="234" spans="1:35" s="40" customFormat="1" x14ac:dyDescent="0.2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8"/>
      <c r="AC234" s="37"/>
      <c r="AD234" s="37"/>
      <c r="AE234" s="37"/>
      <c r="AF234" s="37"/>
      <c r="AG234" s="37"/>
      <c r="AH234" s="37"/>
      <c r="AI234" s="37"/>
    </row>
    <row r="235" spans="1:35" s="40" customFormat="1" x14ac:dyDescent="0.2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8"/>
      <c r="AC235" s="37"/>
      <c r="AD235" s="37"/>
      <c r="AE235" s="37"/>
      <c r="AF235" s="37"/>
      <c r="AG235" s="37"/>
      <c r="AH235" s="37"/>
      <c r="AI235" s="37"/>
    </row>
    <row r="236" spans="1:35" s="40" customFormat="1" x14ac:dyDescent="0.2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8"/>
      <c r="AC236" s="37"/>
      <c r="AD236" s="37"/>
      <c r="AE236" s="37"/>
      <c r="AF236" s="37"/>
      <c r="AG236" s="37"/>
      <c r="AH236" s="37"/>
      <c r="AI236" s="37"/>
    </row>
    <row r="237" spans="1:35" x14ac:dyDescent="0.25">
      <c r="AA237" s="37"/>
      <c r="AB237" s="38"/>
      <c r="AH237" s="37"/>
      <c r="AI237" s="37"/>
    </row>
    <row r="238" spans="1:35" x14ac:dyDescent="0.25">
      <c r="AA238" s="37"/>
      <c r="AB238" s="38"/>
      <c r="AH238" s="37"/>
      <c r="AI238" s="37"/>
    </row>
    <row r="239" spans="1:35" x14ac:dyDescent="0.25">
      <c r="AA239" s="37"/>
      <c r="AB239" s="38"/>
      <c r="AH239" s="37"/>
      <c r="AI239" s="37"/>
    </row>
    <row r="240" spans="1:35" x14ac:dyDescent="0.25">
      <c r="AA240" s="37"/>
      <c r="AB240" s="38"/>
      <c r="AH240" s="37"/>
      <c r="AI240" s="37"/>
    </row>
    <row r="241" spans="27:35" x14ac:dyDescent="0.25">
      <c r="AA241" s="37"/>
      <c r="AB241" s="38"/>
      <c r="AH241" s="37"/>
      <c r="AI241" s="37"/>
    </row>
    <row r="242" spans="27:35" x14ac:dyDescent="0.25">
      <c r="AA242" s="37"/>
      <c r="AB242" s="38"/>
      <c r="AH242" s="37"/>
      <c r="AI242" s="37"/>
    </row>
    <row r="243" spans="27:35" x14ac:dyDescent="0.25">
      <c r="AA243" s="37"/>
      <c r="AB243" s="38"/>
      <c r="AH243" s="37"/>
      <c r="AI243" s="37"/>
    </row>
    <row r="244" spans="27:35" x14ac:dyDescent="0.25">
      <c r="AA244" s="37"/>
      <c r="AB244" s="38"/>
      <c r="AH244" s="37"/>
      <c r="AI244" s="37"/>
    </row>
    <row r="245" spans="27:35" x14ac:dyDescent="0.25">
      <c r="AA245" s="37"/>
      <c r="AB245" s="38"/>
      <c r="AH245" s="37"/>
      <c r="AI245" s="37"/>
    </row>
    <row r="246" spans="27:35" x14ac:dyDescent="0.25">
      <c r="AA246" s="37"/>
      <c r="AB246" s="38"/>
      <c r="AH246" s="37"/>
      <c r="AI246" s="37"/>
    </row>
    <row r="247" spans="27:35" x14ac:dyDescent="0.25">
      <c r="AA247" s="37"/>
      <c r="AB247" s="38"/>
      <c r="AH247" s="37"/>
      <c r="AI247" s="37"/>
    </row>
    <row r="248" spans="27:35" x14ac:dyDescent="0.25">
      <c r="AA248" s="37"/>
      <c r="AB248" s="38"/>
      <c r="AH248" s="37"/>
      <c r="AI248" s="37"/>
    </row>
    <row r="249" spans="27:35" x14ac:dyDescent="0.25">
      <c r="AA249" s="37"/>
      <c r="AB249" s="38"/>
      <c r="AH249" s="37"/>
      <c r="AI249" s="37"/>
    </row>
    <row r="250" spans="27:35" x14ac:dyDescent="0.25">
      <c r="AA250" s="37"/>
      <c r="AB250" s="38"/>
      <c r="AH250" s="37"/>
      <c r="AI250" s="37"/>
    </row>
    <row r="251" spans="27:35" x14ac:dyDescent="0.25">
      <c r="AA251" s="37"/>
      <c r="AB251" s="38"/>
      <c r="AH251" s="37"/>
      <c r="AI251" s="37"/>
    </row>
    <row r="252" spans="27:35" x14ac:dyDescent="0.25">
      <c r="AA252" s="37"/>
      <c r="AB252" s="38"/>
      <c r="AH252" s="37"/>
      <c r="AI252" s="37"/>
    </row>
    <row r="253" spans="27:35" x14ac:dyDescent="0.25">
      <c r="AA253" s="37"/>
      <c r="AB253" s="38"/>
      <c r="AH253" s="37"/>
      <c r="AI253" s="37"/>
    </row>
    <row r="254" spans="27:35" x14ac:dyDescent="0.25">
      <c r="AA254" s="37"/>
      <c r="AB254" s="38"/>
      <c r="AH254" s="37"/>
      <c r="AI254" s="37"/>
    </row>
    <row r="255" spans="27:35" x14ac:dyDescent="0.25">
      <c r="AA255" s="37"/>
      <c r="AB255" s="38"/>
      <c r="AH255" s="37"/>
      <c r="AI255" s="37"/>
    </row>
    <row r="256" spans="27:35" x14ac:dyDescent="0.25">
      <c r="AA256" s="37"/>
      <c r="AB256" s="38"/>
      <c r="AH256" s="37"/>
      <c r="AI256" s="37"/>
    </row>
    <row r="257" spans="27:35" x14ac:dyDescent="0.25">
      <c r="AA257" s="37"/>
      <c r="AB257" s="38"/>
      <c r="AH257" s="37"/>
      <c r="AI257" s="37"/>
    </row>
    <row r="258" spans="27:35" x14ac:dyDescent="0.25">
      <c r="AA258" s="37"/>
      <c r="AB258" s="38"/>
      <c r="AH258" s="37"/>
      <c r="AI258" s="37"/>
    </row>
    <row r="259" spans="27:35" x14ac:dyDescent="0.25">
      <c r="AA259" s="37"/>
      <c r="AB259" s="38"/>
      <c r="AH259" s="37"/>
      <c r="AI259" s="37"/>
    </row>
    <row r="260" spans="27:35" x14ac:dyDescent="0.25">
      <c r="AA260" s="37"/>
      <c r="AB260" s="38"/>
      <c r="AH260" s="37"/>
      <c r="AI260" s="37"/>
    </row>
    <row r="261" spans="27:35" x14ac:dyDescent="0.25">
      <c r="AA261" s="37"/>
      <c r="AB261" s="38"/>
      <c r="AH261" s="37"/>
      <c r="AI261" s="37"/>
    </row>
    <row r="262" spans="27:35" x14ac:dyDescent="0.25">
      <c r="AA262" s="37"/>
      <c r="AB262" s="38"/>
      <c r="AH262" s="37"/>
      <c r="AI262" s="37"/>
    </row>
    <row r="263" spans="27:35" x14ac:dyDescent="0.25">
      <c r="AA263" s="37"/>
      <c r="AB263" s="38"/>
      <c r="AH263" s="37"/>
      <c r="AI263" s="37"/>
    </row>
    <row r="264" spans="27:35" x14ac:dyDescent="0.25">
      <c r="AA264" s="37"/>
      <c r="AB264" s="38"/>
      <c r="AH264" s="37"/>
      <c r="AI264" s="37"/>
    </row>
    <row r="265" spans="27:35" x14ac:dyDescent="0.25">
      <c r="AA265" s="37"/>
      <c r="AB265" s="38"/>
      <c r="AH265" s="37"/>
      <c r="AI265" s="37"/>
    </row>
    <row r="266" spans="27:35" x14ac:dyDescent="0.25">
      <c r="AA266" s="37"/>
      <c r="AB266" s="38"/>
      <c r="AH266" s="37"/>
      <c r="AI266" s="37"/>
    </row>
    <row r="267" spans="27:35" x14ac:dyDescent="0.25">
      <c r="AA267" s="37"/>
      <c r="AB267" s="38"/>
      <c r="AH267" s="37"/>
      <c r="AI267" s="37"/>
    </row>
    <row r="268" spans="27:35" x14ac:dyDescent="0.25">
      <c r="AA268" s="37"/>
      <c r="AB268" s="38"/>
      <c r="AH268" s="37"/>
      <c r="AI268" s="37"/>
    </row>
    <row r="269" spans="27:35" x14ac:dyDescent="0.25">
      <c r="AA269" s="37"/>
      <c r="AB269" s="38"/>
      <c r="AH269" s="37"/>
      <c r="AI269" s="37"/>
    </row>
    <row r="270" spans="27:35" x14ac:dyDescent="0.25">
      <c r="AA270" s="37"/>
      <c r="AB270" s="38"/>
      <c r="AH270" s="37"/>
      <c r="AI270" s="37"/>
    </row>
    <row r="271" spans="27:35" x14ac:dyDescent="0.25">
      <c r="AA271" s="37"/>
      <c r="AB271" s="38"/>
      <c r="AH271" s="37"/>
      <c r="AI271" s="37"/>
    </row>
    <row r="272" spans="27:35" x14ac:dyDescent="0.25">
      <c r="AA272" s="37"/>
      <c r="AB272" s="38"/>
      <c r="AH272" s="37"/>
      <c r="AI272" s="37"/>
    </row>
    <row r="273" spans="27:35" x14ac:dyDescent="0.25">
      <c r="AA273" s="37"/>
      <c r="AB273" s="38"/>
      <c r="AH273" s="37"/>
      <c r="AI273" s="37"/>
    </row>
    <row r="274" spans="27:35" x14ac:dyDescent="0.25">
      <c r="AA274" s="37"/>
      <c r="AB274" s="38"/>
      <c r="AH274" s="37"/>
      <c r="AI274" s="37"/>
    </row>
    <row r="275" spans="27:35" x14ac:dyDescent="0.25">
      <c r="AA275" s="37"/>
      <c r="AB275" s="38"/>
      <c r="AH275" s="37"/>
      <c r="AI275" s="37"/>
    </row>
    <row r="276" spans="27:35" x14ac:dyDescent="0.25">
      <c r="AA276" s="37"/>
      <c r="AB276" s="38"/>
      <c r="AH276" s="37"/>
      <c r="AI276" s="37"/>
    </row>
    <row r="277" spans="27:35" x14ac:dyDescent="0.25">
      <c r="AA277" s="37"/>
      <c r="AB277" s="38"/>
      <c r="AH277" s="37"/>
      <c r="AI277" s="37"/>
    </row>
    <row r="278" spans="27:35" x14ac:dyDescent="0.25">
      <c r="AA278" s="37"/>
      <c r="AB278" s="38"/>
      <c r="AH278" s="37"/>
      <c r="AI278" s="37"/>
    </row>
    <row r="279" spans="27:35" x14ac:dyDescent="0.25">
      <c r="AA279" s="37"/>
      <c r="AB279" s="38"/>
      <c r="AH279" s="37"/>
      <c r="AI279" s="37"/>
    </row>
    <row r="280" spans="27:35" x14ac:dyDescent="0.25">
      <c r="AA280" s="37"/>
      <c r="AB280" s="38"/>
      <c r="AH280" s="37"/>
      <c r="AI280" s="37"/>
    </row>
    <row r="281" spans="27:35" x14ac:dyDescent="0.25">
      <c r="AA281" s="37"/>
      <c r="AB281" s="38"/>
      <c r="AH281" s="37"/>
      <c r="AI281" s="37"/>
    </row>
    <row r="282" spans="27:35" x14ac:dyDescent="0.25">
      <c r="AA282" s="37"/>
      <c r="AB282" s="38"/>
      <c r="AH282" s="37"/>
      <c r="AI282" s="37"/>
    </row>
    <row r="283" spans="27:35" x14ac:dyDescent="0.25">
      <c r="AA283" s="37"/>
      <c r="AB283" s="38"/>
      <c r="AH283" s="37"/>
      <c r="AI283" s="37"/>
    </row>
    <row r="284" spans="27:35" x14ac:dyDescent="0.25">
      <c r="AA284" s="37"/>
      <c r="AB284" s="38"/>
      <c r="AH284" s="37"/>
      <c r="AI284" s="37"/>
    </row>
    <row r="285" spans="27:35" x14ac:dyDescent="0.25">
      <c r="AA285" s="37"/>
      <c r="AB285" s="38"/>
      <c r="AH285" s="37"/>
      <c r="AI285" s="37"/>
    </row>
    <row r="286" spans="27:35" x14ac:dyDescent="0.25">
      <c r="AA286" s="37"/>
      <c r="AB286" s="38"/>
      <c r="AH286" s="37"/>
      <c r="AI286" s="37"/>
    </row>
    <row r="287" spans="27:35" x14ac:dyDescent="0.25">
      <c r="AA287" s="37"/>
      <c r="AB287" s="38"/>
      <c r="AH287" s="37"/>
      <c r="AI287" s="37"/>
    </row>
    <row r="288" spans="27:35" x14ac:dyDescent="0.25">
      <c r="AA288" s="37"/>
      <c r="AB288" s="38"/>
      <c r="AH288" s="37"/>
      <c r="AI288" s="37"/>
    </row>
    <row r="289" spans="27:35" x14ac:dyDescent="0.25">
      <c r="AA289" s="37"/>
      <c r="AB289" s="38"/>
      <c r="AH289" s="37"/>
      <c r="AI289" s="37"/>
    </row>
    <row r="290" spans="27:35" x14ac:dyDescent="0.25">
      <c r="AA290" s="37"/>
      <c r="AB290" s="38"/>
      <c r="AH290" s="37"/>
      <c r="AI290" s="37"/>
    </row>
    <row r="291" spans="27:35" x14ac:dyDescent="0.25">
      <c r="AA291" s="37"/>
      <c r="AB291" s="38"/>
      <c r="AH291" s="37"/>
      <c r="AI291" s="37"/>
    </row>
    <row r="292" spans="27:35" x14ac:dyDescent="0.25">
      <c r="AA292" s="37"/>
      <c r="AB292" s="38"/>
      <c r="AH292" s="37"/>
      <c r="AI292" s="37"/>
    </row>
    <row r="293" spans="27:35" x14ac:dyDescent="0.25">
      <c r="AA293" s="37"/>
      <c r="AB293" s="38"/>
      <c r="AH293" s="37"/>
      <c r="AI293" s="37"/>
    </row>
    <row r="294" spans="27:35" x14ac:dyDescent="0.25">
      <c r="AA294" s="37"/>
      <c r="AB294" s="38"/>
      <c r="AH294" s="37"/>
      <c r="AI294" s="37"/>
    </row>
    <row r="295" spans="27:35" x14ac:dyDescent="0.25">
      <c r="AA295" s="37"/>
      <c r="AB295" s="38"/>
      <c r="AH295" s="37"/>
      <c r="AI295" s="37"/>
    </row>
    <row r="296" spans="27:35" x14ac:dyDescent="0.25">
      <c r="AA296" s="37"/>
      <c r="AB296" s="38"/>
      <c r="AH296" s="37"/>
      <c r="AI296" s="37"/>
    </row>
    <row r="297" spans="27:35" x14ac:dyDescent="0.25">
      <c r="AA297" s="37"/>
      <c r="AB297" s="38"/>
      <c r="AH297" s="37"/>
      <c r="AI297" s="37"/>
    </row>
    <row r="298" spans="27:35" x14ac:dyDescent="0.25">
      <c r="AA298" s="37"/>
      <c r="AB298" s="38"/>
      <c r="AH298" s="37"/>
      <c r="AI298" s="37"/>
    </row>
    <row r="299" spans="27:35" x14ac:dyDescent="0.25">
      <c r="AA299" s="37"/>
      <c r="AB299" s="38"/>
      <c r="AH299" s="37"/>
      <c r="AI299" s="37"/>
    </row>
    <row r="300" spans="27:35" x14ac:dyDescent="0.25">
      <c r="AA300" s="37"/>
      <c r="AB300" s="38"/>
      <c r="AH300" s="37"/>
      <c r="AI300" s="37"/>
    </row>
    <row r="301" spans="27:35" x14ac:dyDescent="0.25">
      <c r="AA301" s="37"/>
      <c r="AB301" s="38"/>
      <c r="AH301" s="37"/>
      <c r="AI301" s="37"/>
    </row>
    <row r="302" spans="27:35" x14ac:dyDescent="0.25">
      <c r="AA302" s="37"/>
      <c r="AB302" s="38"/>
      <c r="AH302" s="37"/>
      <c r="AI302" s="37"/>
    </row>
    <row r="303" spans="27:35" x14ac:dyDescent="0.25">
      <c r="AA303" s="37"/>
      <c r="AB303" s="38"/>
      <c r="AH303" s="37"/>
      <c r="AI303" s="37"/>
    </row>
    <row r="304" spans="27:35" x14ac:dyDescent="0.25">
      <c r="AA304" s="37"/>
      <c r="AB304" s="38"/>
      <c r="AH304" s="37"/>
      <c r="AI304" s="37"/>
    </row>
    <row r="305" spans="27:35" x14ac:dyDescent="0.25">
      <c r="AA305" s="37"/>
      <c r="AB305" s="38"/>
      <c r="AH305" s="37"/>
      <c r="AI305" s="37"/>
    </row>
    <row r="306" spans="27:35" x14ac:dyDescent="0.25">
      <c r="AA306" s="37"/>
      <c r="AB306" s="38"/>
      <c r="AH306" s="37"/>
      <c r="AI306" s="37"/>
    </row>
    <row r="307" spans="27:35" x14ac:dyDescent="0.25">
      <c r="AA307" s="37"/>
      <c r="AB307" s="38"/>
      <c r="AH307" s="37"/>
      <c r="AI307" s="37"/>
    </row>
    <row r="308" spans="27:35" x14ac:dyDescent="0.25">
      <c r="AA308" s="37"/>
      <c r="AB308" s="38"/>
      <c r="AH308" s="37"/>
      <c r="AI308" s="37"/>
    </row>
    <row r="309" spans="27:35" x14ac:dyDescent="0.25">
      <c r="AA309" s="37"/>
      <c r="AB309" s="38"/>
      <c r="AH309" s="37"/>
      <c r="AI309" s="37"/>
    </row>
    <row r="310" spans="27:35" x14ac:dyDescent="0.25">
      <c r="AA310" s="37"/>
      <c r="AB310" s="38"/>
      <c r="AH310" s="37"/>
      <c r="AI310" s="37"/>
    </row>
    <row r="311" spans="27:35" x14ac:dyDescent="0.25">
      <c r="AA311" s="37"/>
      <c r="AB311" s="38"/>
      <c r="AH311" s="37"/>
      <c r="AI311" s="37"/>
    </row>
    <row r="312" spans="27:35" x14ac:dyDescent="0.25">
      <c r="AA312" s="37"/>
      <c r="AB312" s="38"/>
      <c r="AH312" s="37"/>
      <c r="AI312" s="37"/>
    </row>
    <row r="313" spans="27:35" x14ac:dyDescent="0.25">
      <c r="AA313" s="37"/>
      <c r="AB313" s="38"/>
      <c r="AH313" s="37"/>
      <c r="AI313" s="37"/>
    </row>
    <row r="314" spans="27:35" x14ac:dyDescent="0.25">
      <c r="AA314" s="37"/>
      <c r="AB314" s="38"/>
      <c r="AH314" s="37"/>
      <c r="AI314" s="37"/>
    </row>
    <row r="315" spans="27:35" x14ac:dyDescent="0.25">
      <c r="AA315" s="37"/>
      <c r="AB315" s="38"/>
      <c r="AH315" s="37"/>
      <c r="AI315" s="37"/>
    </row>
    <row r="316" spans="27:35" x14ac:dyDescent="0.25">
      <c r="AA316" s="37"/>
      <c r="AB316" s="38"/>
      <c r="AH316" s="37"/>
      <c r="AI316" s="37"/>
    </row>
    <row r="317" spans="27:35" x14ac:dyDescent="0.25">
      <c r="AA317" s="37"/>
      <c r="AB317" s="38"/>
      <c r="AH317" s="37"/>
      <c r="AI317" s="37"/>
    </row>
  </sheetData>
  <mergeCells count="376">
    <mergeCell ref="A114:L114"/>
    <mergeCell ref="N114:X114"/>
    <mergeCell ref="Y114:AF114"/>
    <mergeCell ref="A112:F112"/>
    <mergeCell ref="N112:X113"/>
    <mergeCell ref="Y112:AF112"/>
    <mergeCell ref="A113:L113"/>
    <mergeCell ref="A118:AI118"/>
    <mergeCell ref="A120:F120"/>
    <mergeCell ref="G120:H120"/>
    <mergeCell ref="K120:L120"/>
    <mergeCell ref="O120:P120"/>
    <mergeCell ref="S120:T120"/>
    <mergeCell ref="B154:N154"/>
    <mergeCell ref="B155:N155"/>
    <mergeCell ref="A115:F115"/>
    <mergeCell ref="N115:X116"/>
    <mergeCell ref="Y115:AF115"/>
    <mergeCell ref="A116:L116"/>
    <mergeCell ref="V120:AH120"/>
    <mergeCell ref="B129:I129"/>
    <mergeCell ref="X106:AE106"/>
    <mergeCell ref="AF106:AI106"/>
    <mergeCell ref="A105:E109"/>
    <mergeCell ref="F105:I109"/>
    <mergeCell ref="J105:M109"/>
    <mergeCell ref="N105:W109"/>
    <mergeCell ref="X108:AE108"/>
    <mergeCell ref="AF108:AI108"/>
    <mergeCell ref="X109:AE109"/>
    <mergeCell ref="AF109:AI109"/>
    <mergeCell ref="A110:AI110"/>
    <mergeCell ref="N111:X111"/>
    <mergeCell ref="Y111:AF111"/>
    <mergeCell ref="A104:E104"/>
    <mergeCell ref="F104:I104"/>
    <mergeCell ref="J104:M104"/>
    <mergeCell ref="N104:W104"/>
    <mergeCell ref="X107:AE107"/>
    <mergeCell ref="AF107:AI107"/>
    <mergeCell ref="X104:AE104"/>
    <mergeCell ref="AF104:AI104"/>
    <mergeCell ref="X105:AE105"/>
    <mergeCell ref="AF105:AI105"/>
    <mergeCell ref="X100:AE100"/>
    <mergeCell ref="AF100:AI100"/>
    <mergeCell ref="A99:E103"/>
    <mergeCell ref="F99:I103"/>
    <mergeCell ref="J99:M103"/>
    <mergeCell ref="N99:W103"/>
    <mergeCell ref="X102:AE102"/>
    <mergeCell ref="AF102:AI102"/>
    <mergeCell ref="X103:AE103"/>
    <mergeCell ref="AF103:AI103"/>
    <mergeCell ref="A98:E98"/>
    <mergeCell ref="F98:I98"/>
    <mergeCell ref="J98:M98"/>
    <mergeCell ref="N98:W98"/>
    <mergeCell ref="X101:AE101"/>
    <mergeCell ref="AF101:AI101"/>
    <mergeCell ref="X98:AE98"/>
    <mergeCell ref="AF98:AI98"/>
    <mergeCell ref="X99:AE99"/>
    <mergeCell ref="AF99:AI99"/>
    <mergeCell ref="X94:AE94"/>
    <mergeCell ref="AF94:AI94"/>
    <mergeCell ref="A93:E97"/>
    <mergeCell ref="F93:I97"/>
    <mergeCell ref="J93:M97"/>
    <mergeCell ref="N93:W97"/>
    <mergeCell ref="X96:AE96"/>
    <mergeCell ref="AF96:AI96"/>
    <mergeCell ref="X97:AE97"/>
    <mergeCell ref="AF97:AI97"/>
    <mergeCell ref="A92:E92"/>
    <mergeCell ref="F92:I92"/>
    <mergeCell ref="J92:M92"/>
    <mergeCell ref="N92:W92"/>
    <mergeCell ref="X95:AE95"/>
    <mergeCell ref="AF95:AI95"/>
    <mergeCell ref="X92:AE92"/>
    <mergeCell ref="AF92:AI92"/>
    <mergeCell ref="X93:AE93"/>
    <mergeCell ref="AF93:AI93"/>
    <mergeCell ref="X88:AE88"/>
    <mergeCell ref="AF88:AI88"/>
    <mergeCell ref="A87:E91"/>
    <mergeCell ref="F87:I91"/>
    <mergeCell ref="J87:M91"/>
    <mergeCell ref="N87:W91"/>
    <mergeCell ref="X90:AE90"/>
    <mergeCell ref="AF90:AI90"/>
    <mergeCell ref="X91:AE91"/>
    <mergeCell ref="AF91:AI91"/>
    <mergeCell ref="A86:E86"/>
    <mergeCell ref="F86:I86"/>
    <mergeCell ref="J86:M86"/>
    <mergeCell ref="N86:W86"/>
    <mergeCell ref="X89:AE89"/>
    <mergeCell ref="AF89:AI89"/>
    <mergeCell ref="X86:AE86"/>
    <mergeCell ref="AF86:AI86"/>
    <mergeCell ref="X87:AE87"/>
    <mergeCell ref="AF87:AI87"/>
    <mergeCell ref="X82:AE82"/>
    <mergeCell ref="AF82:AI82"/>
    <mergeCell ref="A81:E85"/>
    <mergeCell ref="F81:I85"/>
    <mergeCell ref="J81:M85"/>
    <mergeCell ref="N81:W85"/>
    <mergeCell ref="X84:AE84"/>
    <mergeCell ref="AF84:AI84"/>
    <mergeCell ref="X85:AE85"/>
    <mergeCell ref="AF85:AI85"/>
    <mergeCell ref="A80:E80"/>
    <mergeCell ref="F80:I80"/>
    <mergeCell ref="J80:M80"/>
    <mergeCell ref="N80:W80"/>
    <mergeCell ref="X83:AE83"/>
    <mergeCell ref="AF83:AI83"/>
    <mergeCell ref="X80:AE80"/>
    <mergeCell ref="AF80:AI80"/>
    <mergeCell ref="X81:AE81"/>
    <mergeCell ref="AF81:AI81"/>
    <mergeCell ref="X76:AE76"/>
    <mergeCell ref="AF76:AI76"/>
    <mergeCell ref="A75:E79"/>
    <mergeCell ref="F75:I79"/>
    <mergeCell ref="J75:M79"/>
    <mergeCell ref="N75:W79"/>
    <mergeCell ref="X78:AE78"/>
    <mergeCell ref="AF78:AI78"/>
    <mergeCell ref="X79:AE79"/>
    <mergeCell ref="AF79:AI79"/>
    <mergeCell ref="A74:E74"/>
    <mergeCell ref="F74:I74"/>
    <mergeCell ref="J74:M74"/>
    <mergeCell ref="N74:W74"/>
    <mergeCell ref="X77:AE77"/>
    <mergeCell ref="AF77:AI77"/>
    <mergeCell ref="X74:AE74"/>
    <mergeCell ref="AF74:AI74"/>
    <mergeCell ref="X75:AE75"/>
    <mergeCell ref="AF75:AI75"/>
    <mergeCell ref="X70:AE70"/>
    <mergeCell ref="AF70:AI70"/>
    <mergeCell ref="A69:E73"/>
    <mergeCell ref="F69:I73"/>
    <mergeCell ref="J69:M73"/>
    <mergeCell ref="N69:W73"/>
    <mergeCell ref="X72:AE72"/>
    <mergeCell ref="AF72:AI72"/>
    <mergeCell ref="X73:AE73"/>
    <mergeCell ref="AF73:AI73"/>
    <mergeCell ref="A68:E68"/>
    <mergeCell ref="F68:I68"/>
    <mergeCell ref="J68:M68"/>
    <mergeCell ref="N68:W68"/>
    <mergeCell ref="X71:AE71"/>
    <mergeCell ref="AF71:AI71"/>
    <mergeCell ref="X68:AE68"/>
    <mergeCell ref="AF68:AI68"/>
    <mergeCell ref="X69:AE69"/>
    <mergeCell ref="AF69:AI69"/>
    <mergeCell ref="X64:AE64"/>
    <mergeCell ref="AF64:AI64"/>
    <mergeCell ref="A63:E67"/>
    <mergeCell ref="F63:I67"/>
    <mergeCell ref="J63:M67"/>
    <mergeCell ref="N63:W67"/>
    <mergeCell ref="X66:AE66"/>
    <mergeCell ref="AF66:AI66"/>
    <mergeCell ref="X67:AE67"/>
    <mergeCell ref="AF67:AI67"/>
    <mergeCell ref="A62:E62"/>
    <mergeCell ref="F62:I62"/>
    <mergeCell ref="J62:M62"/>
    <mergeCell ref="N62:W62"/>
    <mergeCell ref="X65:AE65"/>
    <mergeCell ref="AF65:AI65"/>
    <mergeCell ref="X62:AE62"/>
    <mergeCell ref="AF62:AI62"/>
    <mergeCell ref="X63:AE63"/>
    <mergeCell ref="AF63:AI63"/>
    <mergeCell ref="A57:E61"/>
    <mergeCell ref="F57:I61"/>
    <mergeCell ref="J57:M61"/>
    <mergeCell ref="N57:W61"/>
    <mergeCell ref="X60:AE60"/>
    <mergeCell ref="AF60:AI60"/>
    <mergeCell ref="X61:AE61"/>
    <mergeCell ref="AF61:AI61"/>
    <mergeCell ref="X59:AE59"/>
    <mergeCell ref="AF59:AI59"/>
    <mergeCell ref="X56:AE56"/>
    <mergeCell ref="AF56:AI56"/>
    <mergeCell ref="X57:AE57"/>
    <mergeCell ref="AF57:AI57"/>
    <mergeCell ref="X58:AE58"/>
    <mergeCell ref="AF58:AI58"/>
    <mergeCell ref="X53:AE53"/>
    <mergeCell ref="AF53:AI53"/>
    <mergeCell ref="X51:AE51"/>
    <mergeCell ref="AF51:AI51"/>
    <mergeCell ref="A56:E56"/>
    <mergeCell ref="F56:I56"/>
    <mergeCell ref="J56:M56"/>
    <mergeCell ref="N56:W56"/>
    <mergeCell ref="X52:AE52"/>
    <mergeCell ref="AF52:AI52"/>
    <mergeCell ref="A51:E55"/>
    <mergeCell ref="F51:I55"/>
    <mergeCell ref="J51:M55"/>
    <mergeCell ref="N51:W55"/>
    <mergeCell ref="X54:AE54"/>
    <mergeCell ref="AF54:AI54"/>
    <mergeCell ref="X55:AE55"/>
    <mergeCell ref="AF55:AI55"/>
    <mergeCell ref="X47:AE47"/>
    <mergeCell ref="AF47:AI47"/>
    <mergeCell ref="X46:AE46"/>
    <mergeCell ref="AF46:AI46"/>
    <mergeCell ref="A45:E49"/>
    <mergeCell ref="F45:I49"/>
    <mergeCell ref="X48:AE48"/>
    <mergeCell ref="AF48:AI48"/>
    <mergeCell ref="X49:AE49"/>
    <mergeCell ref="AF49:AI49"/>
    <mergeCell ref="J45:M49"/>
    <mergeCell ref="N45:W49"/>
    <mergeCell ref="A50:E50"/>
    <mergeCell ref="F50:I50"/>
    <mergeCell ref="J50:M50"/>
    <mergeCell ref="N50:W50"/>
    <mergeCell ref="X41:AE41"/>
    <mergeCell ref="AF41:AI41"/>
    <mergeCell ref="X43:AE43"/>
    <mergeCell ref="AF43:AI43"/>
    <mergeCell ref="X50:AE50"/>
    <mergeCell ref="AF50:AI50"/>
    <mergeCell ref="X44:AE44"/>
    <mergeCell ref="AF44:AI44"/>
    <mergeCell ref="X45:AE45"/>
    <mergeCell ref="AF45:AI45"/>
    <mergeCell ref="X39:AE39"/>
    <mergeCell ref="AF39:AI39"/>
    <mergeCell ref="X40:AE40"/>
    <mergeCell ref="AF40:AI40"/>
    <mergeCell ref="A39:E43"/>
    <mergeCell ref="F39:I43"/>
    <mergeCell ref="J39:M43"/>
    <mergeCell ref="N39:W43"/>
    <mergeCell ref="X42:AE42"/>
    <mergeCell ref="AF42:AI42"/>
    <mergeCell ref="X37:AE37"/>
    <mergeCell ref="AF37:AI37"/>
    <mergeCell ref="A38:E38"/>
    <mergeCell ref="F38:I38"/>
    <mergeCell ref="J38:M38"/>
    <mergeCell ref="N38:W38"/>
    <mergeCell ref="X38:AE38"/>
    <mergeCell ref="AF38:AI38"/>
    <mergeCell ref="A37:W37"/>
    <mergeCell ref="A29:D34"/>
    <mergeCell ref="E33:H33"/>
    <mergeCell ref="I33:M33"/>
    <mergeCell ref="N33:R33"/>
    <mergeCell ref="S33:W33"/>
    <mergeCell ref="A44:E44"/>
    <mergeCell ref="F44:I44"/>
    <mergeCell ref="J44:M44"/>
    <mergeCell ref="N44:W44"/>
    <mergeCell ref="A36:AI36"/>
    <mergeCell ref="AC28:AE28"/>
    <mergeCell ref="AF28:AG28"/>
    <mergeCell ref="A35:D35"/>
    <mergeCell ref="E35:M35"/>
    <mergeCell ref="N35:R35"/>
    <mergeCell ref="S35:W35"/>
    <mergeCell ref="X35:AE35"/>
    <mergeCell ref="AF35:AI35"/>
    <mergeCell ref="E34:H34"/>
    <mergeCell ref="I34:M34"/>
    <mergeCell ref="I30:M30"/>
    <mergeCell ref="N30:R30"/>
    <mergeCell ref="S30:W30"/>
    <mergeCell ref="X30:AI34"/>
    <mergeCell ref="E31:H31"/>
    <mergeCell ref="I31:M31"/>
    <mergeCell ref="N34:R34"/>
    <mergeCell ref="S34:W34"/>
    <mergeCell ref="AH28:AI28"/>
    <mergeCell ref="N31:R31"/>
    <mergeCell ref="S31:W31"/>
    <mergeCell ref="E32:H32"/>
    <mergeCell ref="I32:M32"/>
    <mergeCell ref="N32:R32"/>
    <mergeCell ref="S32:W32"/>
    <mergeCell ref="E29:H30"/>
    <mergeCell ref="I29:W29"/>
    <mergeCell ref="X29:AI29"/>
    <mergeCell ref="A14:D28"/>
    <mergeCell ref="E28:L28"/>
    <mergeCell ref="M28:T28"/>
    <mergeCell ref="U28:AB28"/>
    <mergeCell ref="M21:T21"/>
    <mergeCell ref="U21:AB21"/>
    <mergeCell ref="E19:L19"/>
    <mergeCell ref="M19:T19"/>
    <mergeCell ref="U19:AB19"/>
    <mergeCell ref="E21:L21"/>
    <mergeCell ref="AC21:AE21"/>
    <mergeCell ref="AF21:AG21"/>
    <mergeCell ref="AH21:AI21"/>
    <mergeCell ref="E20:L20"/>
    <mergeCell ref="M20:T20"/>
    <mergeCell ref="U20:AB20"/>
    <mergeCell ref="AC20:AE20"/>
    <mergeCell ref="AF20:AG20"/>
    <mergeCell ref="AH20:AI20"/>
    <mergeCell ref="AH19:AI19"/>
    <mergeCell ref="E18:L18"/>
    <mergeCell ref="M18:T18"/>
    <mergeCell ref="U18:AB18"/>
    <mergeCell ref="AC18:AE18"/>
    <mergeCell ref="AF18:AG18"/>
    <mergeCell ref="AH18:AI18"/>
    <mergeCell ref="AC19:AE19"/>
    <mergeCell ref="AF19:AG19"/>
    <mergeCell ref="AC14:AE14"/>
    <mergeCell ref="AF14:AG14"/>
    <mergeCell ref="E16:L16"/>
    <mergeCell ref="M16:T16"/>
    <mergeCell ref="U16:AB16"/>
    <mergeCell ref="AC16:AE16"/>
    <mergeCell ref="AF16:AG16"/>
    <mergeCell ref="AH14:AI14"/>
    <mergeCell ref="E15:L15"/>
    <mergeCell ref="M15:T15"/>
    <mergeCell ref="U15:AB15"/>
    <mergeCell ref="AC15:AE15"/>
    <mergeCell ref="AF15:AG15"/>
    <mergeCell ref="AH15:AI15"/>
    <mergeCell ref="E14:L14"/>
    <mergeCell ref="M14:T14"/>
    <mergeCell ref="U14:AB14"/>
    <mergeCell ref="AH16:AI16"/>
    <mergeCell ref="E17:L17"/>
    <mergeCell ref="M17:T17"/>
    <mergeCell ref="U17:AB17"/>
    <mergeCell ref="AC17:AE17"/>
    <mergeCell ref="AF17:AG17"/>
    <mergeCell ref="AH17:AI17"/>
    <mergeCell ref="A7:D7"/>
    <mergeCell ref="E7:AI7"/>
    <mergeCell ref="A5:D5"/>
    <mergeCell ref="E5:J5"/>
    <mergeCell ref="K5:O5"/>
    <mergeCell ref="P5:W5"/>
    <mergeCell ref="X5:AB5"/>
    <mergeCell ref="A12:AI12"/>
    <mergeCell ref="A13:D13"/>
    <mergeCell ref="E13:AI13"/>
    <mergeCell ref="AC5:AI5"/>
    <mergeCell ref="A8:D8"/>
    <mergeCell ref="E8:AI8"/>
    <mergeCell ref="A9:AI10"/>
    <mergeCell ref="A11:AI11"/>
    <mergeCell ref="A6:D6"/>
    <mergeCell ref="E6:AI6"/>
    <mergeCell ref="A1:AG1"/>
    <mergeCell ref="A2:AI2"/>
    <mergeCell ref="A3:AG3"/>
    <mergeCell ref="A4:R4"/>
    <mergeCell ref="S4:AI4"/>
    <mergeCell ref="BA5:BH5"/>
  </mergeCells>
  <phoneticPr fontId="0" type="noConversion"/>
  <dataValidations count="3">
    <dataValidation type="list" allowBlank="1" showInputMessage="1" showErrorMessage="1" sqref="A3">
      <formula1>$A$126:$A$127</formula1>
    </dataValidation>
    <dataValidation type="list" allowBlank="1" showInputMessage="1" showErrorMessage="1" sqref="E8">
      <formula1>$B$156:$B$218</formula1>
    </dataValidation>
    <dataValidation type="list" allowBlank="1" showInputMessage="1" showErrorMessage="1" sqref="E7">
      <formula1>$B$131:$B$153</formula1>
    </dataValidation>
  </dataValidations>
  <hyperlinks>
    <hyperlink ref="S147" location="'Z1'!A1" display="D1"/>
    <hyperlink ref="S148" location="'Z2'!A1" display="D2"/>
    <hyperlink ref="S238" location="'Z3'!A1" display="O2"/>
    <hyperlink ref="S239" location="'Z4'!A1" display="O3"/>
    <hyperlink ref="S240" location="'Z5'!A1" display="O4"/>
    <hyperlink ref="S242" location="'Z6'!A1" display="P1"/>
    <hyperlink ref="S243" location="'Z7'!A1" display="P2"/>
    <hyperlink ref="S244" location="'AP1'!A1" display="P3"/>
    <hyperlink ref="S245" location="'AP2'!A1" display="P4"/>
    <hyperlink ref="S246" location="'AP3'!A1" display="P5"/>
    <hyperlink ref="S248" location="'AQ1'!A1" display="Q1"/>
    <hyperlink ref="S249" location="'AQ2'!A1" display="Q2"/>
    <hyperlink ref="S250" location="'AQ3'!A1" display="Q3"/>
    <hyperlink ref="S251" location="'AQ4'!A1" display="Q4"/>
    <hyperlink ref="S252" location="'AR1'!A1" display="Q5"/>
    <hyperlink ref="S253" location="'AR2'!A1" display="Q6"/>
    <hyperlink ref="S255" location="'AR3'!A1" display="R1"/>
    <hyperlink ref="S256" location="'AS1'!A1" display="R2"/>
    <hyperlink ref="S257" location="'AS2'!A1" display="R3"/>
    <hyperlink ref="S258" location="'AS3'!A1" display="R4"/>
    <hyperlink ref="S259" location="'AN2'!A1" display="R5"/>
    <hyperlink ref="S260" location="'AN1'!A1" display="R6"/>
    <hyperlink ref="S265" location="AM.5!A1" display="S1"/>
    <hyperlink ref="S266" location="AM.4!A1" display="S2"/>
    <hyperlink ref="S267" location="AM.3!A1" display="S3"/>
    <hyperlink ref="S268" location="AM.2!A1" display="S4"/>
    <hyperlink ref="S269" location="'AM1'!A1" display="S5"/>
    <hyperlink ref="S270" location="'AL5'!A1" display="S6"/>
    <hyperlink ref="S272" location="'AL4'!A1" display="T1"/>
    <hyperlink ref="S273" location="'AL3'!A1" display="T2"/>
    <hyperlink ref="S274" location="'AL2'!A1" display="T3"/>
    <hyperlink ref="S275" location="'AL1'!A1" display="T4"/>
    <hyperlink ref="S277" location="'AH6'!A1" display="U1"/>
    <hyperlink ref="S278" location="'AH5'!A1" display="U2"/>
    <hyperlink ref="S279" location="'AH4'!A1" display="U3"/>
    <hyperlink ref="S280" location="'AH3'!A1" display="U4"/>
    <hyperlink ref="S281" location="'AH2'!A1" display="U5"/>
    <hyperlink ref="S282" location="'AH1'!A1" display="U6"/>
    <hyperlink ref="S283" location="'AG8'!A1" display="U7"/>
    <hyperlink ref="S284" location="'AG7'!A1" display="U8"/>
    <hyperlink ref="S286" location="'AG6'!A1" display="V1"/>
    <hyperlink ref="S287" location="'AG5'!A1" display="V2"/>
    <hyperlink ref="S288" location="'AG4'!A1" display="V3"/>
    <hyperlink ref="S289" location="'AG3'!A1" display="V4"/>
    <hyperlink ref="S290" location="'AG2'!A1" display="V5"/>
    <hyperlink ref="S291" location="'AG1'!A1" display="V6"/>
    <hyperlink ref="S292" location="'AF6'!A1" display="V7"/>
    <hyperlink ref="S293" location="'AF5'!A1" display="V8"/>
    <hyperlink ref="S295" location="'AF4'!A1" display="W1"/>
    <hyperlink ref="S296" location="'AF3'!A1" display="W2"/>
    <hyperlink ref="S297" location="'AF2'!A1" display="W3"/>
    <hyperlink ref="S298" location="'AF1'!A1" display="W4"/>
    <hyperlink ref="S299" location="'AE5'!A1" display="W5"/>
    <hyperlink ref="S300" location="'AE4'!A1" display="W6"/>
    <hyperlink ref="S301" location="'AE3'!A1" display="W7"/>
    <hyperlink ref="S303" location="'AE2'!A1" display="X1"/>
    <hyperlink ref="S304" location="'AE1'!A1" display="X2"/>
    <hyperlink ref="S305" location="'AD5'!A1" display="X3"/>
    <hyperlink ref="S306" location="'AD4'!A1" display="X4"/>
    <hyperlink ref="S307" location="'AD3'!A1" display="X5"/>
    <hyperlink ref="S308" location="'AD2'!A1" display="X6"/>
    <hyperlink ref="S310" location="'AD1'!A1" display="'Y1'!A1"/>
    <hyperlink ref="S311" location="'AC4'!A1" display="Y2"/>
    <hyperlink ref="S312" location="'AC3'!A1" display="Y3"/>
    <hyperlink ref="S313" location="'AC2'!A1" display="Y4"/>
    <hyperlink ref="S314" location="'AC1'!A1" display="Y5"/>
    <hyperlink ref="S315" location="'AB5'!A1" display="Y6"/>
    <hyperlink ref="S316" location="'AB4'!A1" display="Y7"/>
    <hyperlink ref="S261" location="'AB3'!A1" display="R7"/>
    <hyperlink ref="S262" location="'AB2'!A1" display="R8"/>
    <hyperlink ref="S263" location="'AB1'!A1" display="R9"/>
    <hyperlink ref="S241" location="'AA8'!A1" display="'Elenco obiettivi '!A207"/>
    <hyperlink ref="S247" location="'AA7'!A1" display="informazioni!A218"/>
    <hyperlink ref="S254" location="'AA6'!A1" display="informazioni!A229"/>
    <hyperlink ref="S264" location="'AA5'!A1" display="informazioni!A240"/>
    <hyperlink ref="S271" location="'AA4'!A1" display="informazioni!A251"/>
    <hyperlink ref="S276" location="'AA3'!A1" display="informazioni!A262"/>
    <hyperlink ref="S285" location="'AA2'!A1" display="informazioni!A273"/>
    <hyperlink ref="S294" location="'AA1'!A1" display="informazioni!A284"/>
    <hyperlink ref="S302" location="'AO1'!A1" display="informazioni!A295"/>
    <hyperlink ref="S309" location="'AV3'!A1" display="0.1"/>
    <hyperlink ref="S317" location="'AV2'!A1" display="informazioni!A317"/>
    <hyperlink ref="S123" location="'AV1'!A1" display="B14"/>
    <hyperlink ref="S122" location="'AU3'!A1" display="B13"/>
    <hyperlink ref="S117" location="'AU2'!A1" display="B21"/>
    <hyperlink ref="S119" location="'AU1'!A1" display="B23"/>
    <hyperlink ref="S121" location="'AT3'!A1" display="B25"/>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BH317"/>
  <sheetViews>
    <sheetView view="pageBreakPreview" topLeftCell="A15" zoomScale="80" zoomScaleNormal="80" zoomScaleSheetLayoutView="80" workbookViewId="0">
      <selection activeCell="A38" sqref="A38:E38"/>
    </sheetView>
  </sheetViews>
  <sheetFormatPr defaultColWidth="5.140625" defaultRowHeight="15" x14ac:dyDescent="0.25"/>
  <cols>
    <col min="1" max="26" width="5.28515625" style="37" customWidth="1"/>
    <col min="27" max="27" width="5.28515625" style="38" customWidth="1"/>
    <col min="28" max="33" width="5.28515625" style="37" customWidth="1"/>
    <col min="34" max="35" width="5.28515625" style="2" customWidth="1"/>
    <col min="36" max="16384" width="5.140625" style="2"/>
  </cols>
  <sheetData>
    <row r="1" spans="1:60" ht="3" customHeight="1" thickBot="1" x14ac:dyDescent="0.3">
      <c r="A1" s="403"/>
      <c r="B1" s="404"/>
      <c r="C1" s="404"/>
      <c r="D1" s="404"/>
      <c r="E1" s="404"/>
      <c r="F1" s="404"/>
      <c r="G1" s="404"/>
      <c r="H1" s="404"/>
      <c r="I1" s="404"/>
      <c r="J1" s="404"/>
      <c r="K1" s="404"/>
      <c r="L1" s="404"/>
      <c r="M1" s="404"/>
      <c r="N1" s="404"/>
      <c r="O1" s="404"/>
      <c r="P1" s="404"/>
      <c r="Q1" s="404"/>
      <c r="R1" s="404"/>
      <c r="S1" s="404"/>
      <c r="T1" s="404"/>
      <c r="U1" s="404"/>
      <c r="V1" s="404"/>
      <c r="W1" s="404"/>
      <c r="X1" s="404"/>
      <c r="Y1" s="404"/>
      <c r="Z1" s="404"/>
      <c r="AA1" s="404"/>
      <c r="AB1" s="404"/>
      <c r="AC1" s="404"/>
      <c r="AD1" s="404"/>
      <c r="AE1" s="404"/>
      <c r="AF1" s="404"/>
      <c r="AG1" s="405"/>
      <c r="AH1" s="1"/>
      <c r="AI1" s="1"/>
      <c r="AJ1" s="1"/>
      <c r="AK1" s="1"/>
    </row>
    <row r="2" spans="1:60" ht="30" customHeight="1" thickTop="1" thickBot="1" x14ac:dyDescent="0.3">
      <c r="A2" s="406" t="s">
        <v>223</v>
      </c>
      <c r="B2" s="406"/>
      <c r="C2" s="406"/>
      <c r="D2" s="406"/>
      <c r="E2" s="406"/>
      <c r="F2" s="406"/>
      <c r="G2" s="406"/>
      <c r="H2" s="406"/>
      <c r="I2" s="406"/>
      <c r="J2" s="406"/>
      <c r="K2" s="406"/>
      <c r="L2" s="406"/>
      <c r="M2" s="406"/>
      <c r="N2" s="406"/>
      <c r="O2" s="406"/>
      <c r="P2" s="406"/>
      <c r="Q2" s="406"/>
      <c r="R2" s="406"/>
      <c r="S2" s="406"/>
      <c r="T2" s="406"/>
      <c r="U2" s="406"/>
      <c r="V2" s="406"/>
      <c r="W2" s="406"/>
      <c r="X2" s="406"/>
      <c r="Y2" s="406"/>
      <c r="Z2" s="406"/>
      <c r="AA2" s="406"/>
      <c r="AB2" s="406"/>
      <c r="AC2" s="406"/>
      <c r="AD2" s="406"/>
      <c r="AE2" s="406"/>
      <c r="AF2" s="406"/>
      <c r="AG2" s="406"/>
      <c r="AH2" s="406"/>
      <c r="AI2" s="406"/>
      <c r="AJ2" s="1"/>
      <c r="AK2" s="1"/>
    </row>
    <row r="3" spans="1:60" s="5" customFormat="1" ht="35.25" customHeight="1" thickTop="1" thickBot="1" x14ac:dyDescent="0.3">
      <c r="A3" s="407" t="s">
        <v>3</v>
      </c>
      <c r="B3" s="408"/>
      <c r="C3" s="408"/>
      <c r="D3" s="408"/>
      <c r="E3" s="408"/>
      <c r="F3" s="408"/>
      <c r="G3" s="408"/>
      <c r="H3" s="408"/>
      <c r="I3" s="408"/>
      <c r="J3" s="408"/>
      <c r="K3" s="408"/>
      <c r="L3" s="408"/>
      <c r="M3" s="408"/>
      <c r="N3" s="408"/>
      <c r="O3" s="408"/>
      <c r="P3" s="408"/>
      <c r="Q3" s="408"/>
      <c r="R3" s="408"/>
      <c r="S3" s="408"/>
      <c r="T3" s="408"/>
      <c r="U3" s="408"/>
      <c r="V3" s="408"/>
      <c r="W3" s="408"/>
      <c r="X3" s="408"/>
      <c r="Y3" s="408"/>
      <c r="Z3" s="408"/>
      <c r="AA3" s="408"/>
      <c r="AB3" s="408"/>
      <c r="AC3" s="408"/>
      <c r="AD3" s="408"/>
      <c r="AE3" s="408"/>
      <c r="AF3" s="408"/>
      <c r="AG3" s="409"/>
      <c r="AH3" s="3" t="s">
        <v>4</v>
      </c>
      <c r="AI3" s="3">
        <f>'Elenco P.O.'!B12</f>
        <v>0</v>
      </c>
      <c r="AJ3" s="4"/>
      <c r="AK3" s="4"/>
    </row>
    <row r="4" spans="1:60" s="5" customFormat="1" ht="33" customHeight="1" thickTop="1" thickBot="1" x14ac:dyDescent="0.3">
      <c r="A4" s="410" t="s">
        <v>5</v>
      </c>
      <c r="B4" s="410"/>
      <c r="C4" s="410"/>
      <c r="D4" s="410"/>
      <c r="E4" s="410"/>
      <c r="F4" s="410"/>
      <c r="G4" s="410"/>
      <c r="H4" s="410"/>
      <c r="I4" s="410"/>
      <c r="J4" s="410"/>
      <c r="K4" s="410"/>
      <c r="L4" s="410"/>
      <c r="M4" s="410"/>
      <c r="N4" s="410"/>
      <c r="O4" s="410"/>
      <c r="P4" s="410"/>
      <c r="Q4" s="410"/>
      <c r="R4" s="410"/>
      <c r="S4" s="410">
        <f>'Elenco P.O.'!C1</f>
        <v>0</v>
      </c>
      <c r="T4" s="410"/>
      <c r="U4" s="410"/>
      <c r="V4" s="410"/>
      <c r="W4" s="410"/>
      <c r="X4" s="410"/>
      <c r="Y4" s="410"/>
      <c r="Z4" s="410"/>
      <c r="AA4" s="410"/>
      <c r="AB4" s="410"/>
      <c r="AC4" s="410"/>
      <c r="AD4" s="410"/>
      <c r="AE4" s="410"/>
      <c r="AF4" s="410"/>
      <c r="AG4" s="410"/>
      <c r="AH4" s="410"/>
      <c r="AI4" s="410"/>
      <c r="AJ4" s="4"/>
      <c r="AK4" s="4"/>
    </row>
    <row r="5" spans="1:60" s="7" customFormat="1" ht="35.25" customHeight="1" thickTop="1" thickBot="1" x14ac:dyDescent="0.3">
      <c r="A5" s="406" t="s">
        <v>6</v>
      </c>
      <c r="B5" s="406"/>
      <c r="C5" s="406"/>
      <c r="D5" s="406"/>
      <c r="E5" s="415" t="s">
        <v>7</v>
      </c>
      <c r="F5" s="415"/>
      <c r="G5" s="415"/>
      <c r="H5" s="415"/>
      <c r="I5" s="415"/>
      <c r="J5" s="415"/>
      <c r="K5" s="406" t="s">
        <v>8</v>
      </c>
      <c r="L5" s="406"/>
      <c r="M5" s="406"/>
      <c r="N5" s="406"/>
      <c r="O5" s="406"/>
      <c r="P5" s="415"/>
      <c r="Q5" s="415"/>
      <c r="R5" s="415"/>
      <c r="S5" s="415"/>
      <c r="T5" s="415"/>
      <c r="U5" s="415"/>
      <c r="V5" s="415"/>
      <c r="W5" s="415"/>
      <c r="X5" s="406" t="s">
        <v>9</v>
      </c>
      <c r="Y5" s="406"/>
      <c r="Z5" s="406"/>
      <c r="AA5" s="406"/>
      <c r="AB5" s="406"/>
      <c r="AC5" s="415" t="s">
        <v>10</v>
      </c>
      <c r="AD5" s="415"/>
      <c r="AE5" s="415"/>
      <c r="AF5" s="415"/>
      <c r="AG5" s="415"/>
      <c r="AH5" s="415"/>
      <c r="AI5" s="415"/>
      <c r="AJ5" s="6"/>
      <c r="AK5" s="6"/>
      <c r="BA5" s="411" t="s">
        <v>11</v>
      </c>
      <c r="BB5" s="411"/>
      <c r="BC5" s="411"/>
      <c r="BD5" s="411"/>
      <c r="BE5" s="411"/>
      <c r="BF5" s="411"/>
      <c r="BG5" s="411"/>
      <c r="BH5" s="411"/>
    </row>
    <row r="6" spans="1:60" s="5" customFormat="1" ht="33" customHeight="1" thickTop="1" thickBot="1" x14ac:dyDescent="0.3">
      <c r="A6" s="406" t="s">
        <v>12</v>
      </c>
      <c r="B6" s="406"/>
      <c r="C6" s="406"/>
      <c r="D6" s="406"/>
      <c r="E6" s="423"/>
      <c r="F6" s="423"/>
      <c r="G6" s="423"/>
      <c r="H6" s="423"/>
      <c r="I6" s="423"/>
      <c r="J6" s="423"/>
      <c r="K6" s="423"/>
      <c r="L6" s="423"/>
      <c r="M6" s="423"/>
      <c r="N6" s="423"/>
      <c r="O6" s="423"/>
      <c r="P6" s="423"/>
      <c r="Q6" s="423"/>
      <c r="R6" s="423"/>
      <c r="S6" s="423"/>
      <c r="T6" s="423"/>
      <c r="U6" s="423"/>
      <c r="V6" s="423"/>
      <c r="W6" s="423"/>
      <c r="X6" s="423"/>
      <c r="Y6" s="423"/>
      <c r="Z6" s="423"/>
      <c r="AA6" s="423"/>
      <c r="AB6" s="423"/>
      <c r="AC6" s="423"/>
      <c r="AD6" s="423"/>
      <c r="AE6" s="423"/>
      <c r="AF6" s="423"/>
      <c r="AG6" s="423"/>
      <c r="AH6" s="423"/>
      <c r="AI6" s="423"/>
      <c r="AJ6" s="4"/>
      <c r="AK6" s="4"/>
    </row>
    <row r="7" spans="1:60" s="5" customFormat="1" ht="33.75" customHeight="1" thickTop="1" thickBot="1" x14ac:dyDescent="0.3">
      <c r="A7" s="406" t="s">
        <v>13</v>
      </c>
      <c r="B7" s="406"/>
      <c r="C7" s="406"/>
      <c r="D7" s="406"/>
      <c r="E7" s="416"/>
      <c r="F7" s="416"/>
      <c r="G7" s="416"/>
      <c r="H7" s="416"/>
      <c r="I7" s="416"/>
      <c r="J7" s="416"/>
      <c r="K7" s="416"/>
      <c r="L7" s="416"/>
      <c r="M7" s="416"/>
      <c r="N7" s="416"/>
      <c r="O7" s="416"/>
      <c r="P7" s="416"/>
      <c r="Q7" s="416"/>
      <c r="R7" s="416"/>
      <c r="S7" s="416"/>
      <c r="T7" s="416"/>
      <c r="U7" s="416"/>
      <c r="V7" s="416"/>
      <c r="W7" s="416"/>
      <c r="X7" s="416"/>
      <c r="Y7" s="416"/>
      <c r="Z7" s="416"/>
      <c r="AA7" s="416"/>
      <c r="AB7" s="416"/>
      <c r="AC7" s="416"/>
      <c r="AD7" s="416"/>
      <c r="AE7" s="416"/>
      <c r="AF7" s="416"/>
      <c r="AG7" s="416"/>
      <c r="AH7" s="416"/>
      <c r="AI7" s="416"/>
      <c r="AJ7" s="4"/>
      <c r="AK7" s="4"/>
    </row>
    <row r="8" spans="1:60" s="5" customFormat="1" ht="33.75" customHeight="1" thickTop="1" thickBot="1" x14ac:dyDescent="0.3">
      <c r="A8" s="406" t="s">
        <v>14</v>
      </c>
      <c r="B8" s="406"/>
      <c r="C8" s="406"/>
      <c r="D8" s="406"/>
      <c r="E8" s="416"/>
      <c r="F8" s="416"/>
      <c r="G8" s="416"/>
      <c r="H8" s="416"/>
      <c r="I8" s="416"/>
      <c r="J8" s="416"/>
      <c r="K8" s="416"/>
      <c r="L8" s="416"/>
      <c r="M8" s="416"/>
      <c r="N8" s="416"/>
      <c r="O8" s="416"/>
      <c r="P8" s="416"/>
      <c r="Q8" s="416"/>
      <c r="R8" s="416"/>
      <c r="S8" s="416"/>
      <c r="T8" s="416"/>
      <c r="U8" s="416"/>
      <c r="V8" s="416"/>
      <c r="W8" s="416"/>
      <c r="X8" s="416"/>
      <c r="Y8" s="416"/>
      <c r="Z8" s="416"/>
      <c r="AA8" s="416"/>
      <c r="AB8" s="416"/>
      <c r="AC8" s="416"/>
      <c r="AD8" s="416"/>
      <c r="AE8" s="416"/>
      <c r="AF8" s="416"/>
      <c r="AG8" s="416"/>
      <c r="AH8" s="416"/>
      <c r="AI8" s="416"/>
      <c r="AJ8" s="4"/>
      <c r="AK8" s="4"/>
    </row>
    <row r="9" spans="1:60" s="5" customFormat="1" ht="15" customHeight="1" thickTop="1" x14ac:dyDescent="0.25">
      <c r="A9" s="412" t="s">
        <v>15</v>
      </c>
      <c r="B9" s="413"/>
      <c r="C9" s="413"/>
      <c r="D9" s="413"/>
      <c r="E9" s="413"/>
      <c r="F9" s="413"/>
      <c r="G9" s="413"/>
      <c r="H9" s="413"/>
      <c r="I9" s="413"/>
      <c r="J9" s="413"/>
      <c r="K9" s="413"/>
      <c r="L9" s="413"/>
      <c r="M9" s="413"/>
      <c r="N9" s="413"/>
      <c r="O9" s="413"/>
      <c r="P9" s="413"/>
      <c r="Q9" s="413"/>
      <c r="R9" s="413"/>
      <c r="S9" s="413"/>
      <c r="T9" s="413"/>
      <c r="U9" s="413"/>
      <c r="V9" s="413"/>
      <c r="W9" s="413"/>
      <c r="X9" s="413"/>
      <c r="Y9" s="413"/>
      <c r="Z9" s="413"/>
      <c r="AA9" s="413"/>
      <c r="AB9" s="413"/>
      <c r="AC9" s="413"/>
      <c r="AD9" s="413"/>
      <c r="AE9" s="413"/>
      <c r="AF9" s="413"/>
      <c r="AG9" s="413"/>
      <c r="AH9" s="413"/>
      <c r="AI9" s="414"/>
      <c r="AJ9" s="4"/>
      <c r="AK9" s="4"/>
    </row>
    <row r="10" spans="1:60" s="5" customFormat="1" ht="17.25" customHeight="1" thickBot="1" x14ac:dyDescent="0.3">
      <c r="A10" s="417"/>
      <c r="B10" s="418"/>
      <c r="C10" s="418"/>
      <c r="D10" s="418"/>
      <c r="E10" s="418"/>
      <c r="F10" s="418"/>
      <c r="G10" s="418"/>
      <c r="H10" s="418"/>
      <c r="I10" s="418"/>
      <c r="J10" s="418"/>
      <c r="K10" s="418"/>
      <c r="L10" s="418"/>
      <c r="M10" s="418"/>
      <c r="N10" s="418"/>
      <c r="O10" s="418"/>
      <c r="P10" s="418"/>
      <c r="Q10" s="418"/>
      <c r="R10" s="418"/>
      <c r="S10" s="418"/>
      <c r="T10" s="418"/>
      <c r="U10" s="418"/>
      <c r="V10" s="418"/>
      <c r="W10" s="418"/>
      <c r="X10" s="418"/>
      <c r="Y10" s="418"/>
      <c r="Z10" s="418"/>
      <c r="AA10" s="418"/>
      <c r="AB10" s="418"/>
      <c r="AC10" s="418"/>
      <c r="AD10" s="418"/>
      <c r="AE10" s="418"/>
      <c r="AF10" s="418"/>
      <c r="AG10" s="418"/>
      <c r="AH10" s="418"/>
      <c r="AI10" s="419"/>
      <c r="AJ10" s="4"/>
      <c r="AK10" s="4"/>
    </row>
    <row r="11" spans="1:60" s="5" customFormat="1" ht="45" customHeight="1" thickTop="1" thickBot="1" x14ac:dyDescent="0.3">
      <c r="A11" s="420"/>
      <c r="B11" s="421"/>
      <c r="C11" s="421"/>
      <c r="D11" s="421"/>
      <c r="E11" s="421"/>
      <c r="F11" s="421"/>
      <c r="G11" s="421"/>
      <c r="H11" s="421"/>
      <c r="I11" s="421"/>
      <c r="J11" s="421"/>
      <c r="K11" s="421"/>
      <c r="L11" s="421"/>
      <c r="M11" s="421"/>
      <c r="N11" s="421"/>
      <c r="O11" s="421"/>
      <c r="P11" s="421"/>
      <c r="Q11" s="421"/>
      <c r="R11" s="421"/>
      <c r="S11" s="421"/>
      <c r="T11" s="421"/>
      <c r="U11" s="421"/>
      <c r="V11" s="421"/>
      <c r="W11" s="421"/>
      <c r="X11" s="421"/>
      <c r="Y11" s="421"/>
      <c r="Z11" s="421"/>
      <c r="AA11" s="421"/>
      <c r="AB11" s="421"/>
      <c r="AC11" s="421"/>
      <c r="AD11" s="421"/>
      <c r="AE11" s="421"/>
      <c r="AF11" s="421"/>
      <c r="AG11" s="421"/>
      <c r="AH11" s="421"/>
      <c r="AI11" s="422"/>
      <c r="AJ11" s="4"/>
      <c r="AK11" s="4"/>
    </row>
    <row r="12" spans="1:60" s="5" customFormat="1" ht="21" customHeight="1" thickTop="1" thickBot="1" x14ac:dyDescent="0.3">
      <c r="A12" s="407" t="s">
        <v>16</v>
      </c>
      <c r="B12" s="408"/>
      <c r="C12" s="408"/>
      <c r="D12" s="408"/>
      <c r="E12" s="408"/>
      <c r="F12" s="408"/>
      <c r="G12" s="408"/>
      <c r="H12" s="408"/>
      <c r="I12" s="408"/>
      <c r="J12" s="408"/>
      <c r="K12" s="408"/>
      <c r="L12" s="408"/>
      <c r="M12" s="408"/>
      <c r="N12" s="408"/>
      <c r="O12" s="408"/>
      <c r="P12" s="408"/>
      <c r="Q12" s="408"/>
      <c r="R12" s="408"/>
      <c r="S12" s="408"/>
      <c r="T12" s="408"/>
      <c r="U12" s="408"/>
      <c r="V12" s="408"/>
      <c r="W12" s="408"/>
      <c r="X12" s="408"/>
      <c r="Y12" s="408"/>
      <c r="Z12" s="408"/>
      <c r="AA12" s="408"/>
      <c r="AB12" s="408"/>
      <c r="AC12" s="408"/>
      <c r="AD12" s="408"/>
      <c r="AE12" s="408"/>
      <c r="AF12" s="408"/>
      <c r="AG12" s="408"/>
      <c r="AH12" s="408"/>
      <c r="AI12" s="409"/>
      <c r="AJ12" s="8"/>
      <c r="AK12" s="8"/>
    </row>
    <row r="13" spans="1:60" s="5" customFormat="1" ht="43.5" customHeight="1" thickTop="1" thickBot="1" x14ac:dyDescent="0.3">
      <c r="A13" s="407" t="s">
        <v>17</v>
      </c>
      <c r="B13" s="408"/>
      <c r="C13" s="408"/>
      <c r="D13" s="409"/>
      <c r="E13" s="412" t="str">
        <f>'Elenco P.O.'!E12</f>
        <v>Evidenzia la capacità di acquisire autonomamente le disponibilità necessarie per il finanziamento della spese</v>
      </c>
      <c r="F13" s="413"/>
      <c r="G13" s="413"/>
      <c r="H13" s="413"/>
      <c r="I13" s="413"/>
      <c r="J13" s="413"/>
      <c r="K13" s="413"/>
      <c r="L13" s="413"/>
      <c r="M13" s="413"/>
      <c r="N13" s="413"/>
      <c r="O13" s="413"/>
      <c r="P13" s="413"/>
      <c r="Q13" s="413"/>
      <c r="R13" s="413"/>
      <c r="S13" s="413"/>
      <c r="T13" s="413"/>
      <c r="U13" s="413"/>
      <c r="V13" s="413"/>
      <c r="W13" s="413"/>
      <c r="X13" s="413"/>
      <c r="Y13" s="413"/>
      <c r="Z13" s="413"/>
      <c r="AA13" s="413"/>
      <c r="AB13" s="413"/>
      <c r="AC13" s="413"/>
      <c r="AD13" s="413"/>
      <c r="AE13" s="413"/>
      <c r="AF13" s="413"/>
      <c r="AG13" s="413"/>
      <c r="AH13" s="413"/>
      <c r="AI13" s="414"/>
      <c r="AJ13" s="4"/>
      <c r="AK13" s="4"/>
    </row>
    <row r="14" spans="1:60" s="5" customFormat="1" ht="16.5" thickTop="1" x14ac:dyDescent="0.25">
      <c r="A14" s="412" t="s">
        <v>18</v>
      </c>
      <c r="B14" s="413"/>
      <c r="C14" s="413"/>
      <c r="D14" s="413"/>
      <c r="E14" s="427" t="s">
        <v>219</v>
      </c>
      <c r="F14" s="429"/>
      <c r="G14" s="429"/>
      <c r="H14" s="429"/>
      <c r="I14" s="429"/>
      <c r="J14" s="429"/>
      <c r="K14" s="429"/>
      <c r="L14" s="429"/>
      <c r="M14" s="427" t="s">
        <v>220</v>
      </c>
      <c r="N14" s="429"/>
      <c r="O14" s="429"/>
      <c r="P14" s="429"/>
      <c r="Q14" s="429"/>
      <c r="R14" s="429"/>
      <c r="S14" s="429"/>
      <c r="T14" s="429"/>
      <c r="U14" s="427" t="s">
        <v>221</v>
      </c>
      <c r="V14" s="429"/>
      <c r="W14" s="429"/>
      <c r="X14" s="429"/>
      <c r="Y14" s="429"/>
      <c r="Z14" s="429"/>
      <c r="AA14" s="429"/>
      <c r="AB14" s="429"/>
      <c r="AC14" s="427" t="s">
        <v>222</v>
      </c>
      <c r="AD14" s="429"/>
      <c r="AE14" s="428"/>
      <c r="AF14" s="427">
        <v>2018</v>
      </c>
      <c r="AG14" s="428"/>
      <c r="AH14" s="427">
        <v>2017</v>
      </c>
      <c r="AI14" s="428"/>
      <c r="AJ14" s="4"/>
      <c r="AK14" s="4"/>
      <c r="AV14" s="4"/>
      <c r="AW14" s="4"/>
      <c r="AX14" s="4"/>
    </row>
    <row r="15" spans="1:60" s="5" customFormat="1" ht="15.75" x14ac:dyDescent="0.25">
      <c r="A15" s="430"/>
      <c r="B15" s="431"/>
      <c r="C15" s="431"/>
      <c r="D15" s="432"/>
      <c r="E15" s="424"/>
      <c r="F15" s="426"/>
      <c r="G15" s="426"/>
      <c r="H15" s="426"/>
      <c r="I15" s="426"/>
      <c r="J15" s="426"/>
      <c r="K15" s="426"/>
      <c r="L15" s="426"/>
      <c r="M15" s="424"/>
      <c r="N15" s="426"/>
      <c r="O15" s="426"/>
      <c r="P15" s="426"/>
      <c r="Q15" s="426"/>
      <c r="R15" s="426"/>
      <c r="S15" s="426"/>
      <c r="T15" s="426"/>
      <c r="U15" s="424"/>
      <c r="V15" s="426"/>
      <c r="W15" s="426"/>
      <c r="X15" s="426"/>
      <c r="Y15" s="426"/>
      <c r="Z15" s="426"/>
      <c r="AA15" s="426"/>
      <c r="AB15" s="426"/>
      <c r="AC15" s="424"/>
      <c r="AD15" s="426"/>
      <c r="AE15" s="425"/>
      <c r="AF15" s="424"/>
      <c r="AG15" s="425"/>
      <c r="AH15" s="424"/>
      <c r="AI15" s="425"/>
      <c r="AJ15" s="4"/>
      <c r="AK15" s="4"/>
      <c r="AV15" s="4"/>
      <c r="AW15" s="4"/>
      <c r="AX15" s="4"/>
    </row>
    <row r="16" spans="1:60" s="5" customFormat="1" ht="15.75" x14ac:dyDescent="0.25">
      <c r="A16" s="430"/>
      <c r="B16" s="431"/>
      <c r="C16" s="431"/>
      <c r="D16" s="432"/>
      <c r="E16" s="424"/>
      <c r="F16" s="426"/>
      <c r="G16" s="426"/>
      <c r="H16" s="426"/>
      <c r="I16" s="426"/>
      <c r="J16" s="426"/>
      <c r="K16" s="426"/>
      <c r="L16" s="426"/>
      <c r="M16" s="424"/>
      <c r="N16" s="426"/>
      <c r="O16" s="426"/>
      <c r="P16" s="426"/>
      <c r="Q16" s="426"/>
      <c r="R16" s="426"/>
      <c r="S16" s="426"/>
      <c r="T16" s="426"/>
      <c r="U16" s="424"/>
      <c r="V16" s="426"/>
      <c r="W16" s="426"/>
      <c r="X16" s="426"/>
      <c r="Y16" s="426"/>
      <c r="Z16" s="426"/>
      <c r="AA16" s="426"/>
      <c r="AB16" s="426"/>
      <c r="AC16" s="424"/>
      <c r="AD16" s="426"/>
      <c r="AE16" s="425"/>
      <c r="AF16" s="424"/>
      <c r="AG16" s="425"/>
      <c r="AH16" s="424"/>
      <c r="AI16" s="425"/>
      <c r="AJ16" s="4"/>
      <c r="AK16" s="4"/>
      <c r="AV16" s="4"/>
      <c r="AW16" s="4"/>
      <c r="AX16" s="4"/>
    </row>
    <row r="17" spans="1:50" s="5" customFormat="1" ht="15.75" x14ac:dyDescent="0.25">
      <c r="A17" s="430"/>
      <c r="B17" s="431"/>
      <c r="C17" s="431"/>
      <c r="D17" s="432"/>
      <c r="E17" s="424"/>
      <c r="F17" s="426"/>
      <c r="G17" s="426"/>
      <c r="H17" s="426"/>
      <c r="I17" s="426"/>
      <c r="J17" s="426"/>
      <c r="K17" s="426"/>
      <c r="L17" s="426"/>
      <c r="M17" s="424"/>
      <c r="N17" s="426"/>
      <c r="O17" s="426"/>
      <c r="P17" s="426"/>
      <c r="Q17" s="426"/>
      <c r="R17" s="426"/>
      <c r="S17" s="426"/>
      <c r="T17" s="426"/>
      <c r="U17" s="424"/>
      <c r="V17" s="426"/>
      <c r="W17" s="426"/>
      <c r="X17" s="426"/>
      <c r="Y17" s="426"/>
      <c r="Z17" s="426"/>
      <c r="AA17" s="426"/>
      <c r="AB17" s="426"/>
      <c r="AC17" s="424"/>
      <c r="AD17" s="426"/>
      <c r="AE17" s="425"/>
      <c r="AF17" s="424"/>
      <c r="AG17" s="425"/>
      <c r="AH17" s="424"/>
      <c r="AI17" s="425"/>
      <c r="AJ17" s="4"/>
      <c r="AK17" s="4"/>
      <c r="AV17" s="4"/>
      <c r="AW17" s="4"/>
      <c r="AX17" s="4"/>
    </row>
    <row r="18" spans="1:50" s="5" customFormat="1" ht="15.75" x14ac:dyDescent="0.25">
      <c r="A18" s="430"/>
      <c r="B18" s="431"/>
      <c r="C18" s="431"/>
      <c r="D18" s="432"/>
      <c r="E18" s="424"/>
      <c r="F18" s="426"/>
      <c r="G18" s="426"/>
      <c r="H18" s="426"/>
      <c r="I18" s="426"/>
      <c r="J18" s="426"/>
      <c r="K18" s="426"/>
      <c r="L18" s="426"/>
      <c r="M18" s="424"/>
      <c r="N18" s="426"/>
      <c r="O18" s="426"/>
      <c r="P18" s="426"/>
      <c r="Q18" s="426"/>
      <c r="R18" s="426"/>
      <c r="S18" s="426"/>
      <c r="T18" s="426"/>
      <c r="U18" s="424"/>
      <c r="V18" s="426"/>
      <c r="W18" s="426"/>
      <c r="X18" s="426"/>
      <c r="Y18" s="426"/>
      <c r="Z18" s="426"/>
      <c r="AA18" s="426"/>
      <c r="AB18" s="426"/>
      <c r="AC18" s="424"/>
      <c r="AD18" s="426"/>
      <c r="AE18" s="425"/>
      <c r="AF18" s="424"/>
      <c r="AG18" s="425"/>
      <c r="AH18" s="424"/>
      <c r="AI18" s="425"/>
      <c r="AJ18" s="4"/>
      <c r="AK18" s="4"/>
      <c r="AV18" s="4"/>
      <c r="AW18" s="4"/>
      <c r="AX18" s="4"/>
    </row>
    <row r="19" spans="1:50" s="5" customFormat="1" ht="15.75" x14ac:dyDescent="0.25">
      <c r="A19" s="430"/>
      <c r="B19" s="431"/>
      <c r="C19" s="431"/>
      <c r="D19" s="432"/>
      <c r="E19" s="424"/>
      <c r="F19" s="426"/>
      <c r="G19" s="426"/>
      <c r="H19" s="426"/>
      <c r="I19" s="426"/>
      <c r="J19" s="426"/>
      <c r="K19" s="426"/>
      <c r="L19" s="426"/>
      <c r="M19" s="424"/>
      <c r="N19" s="426"/>
      <c r="O19" s="426"/>
      <c r="P19" s="426"/>
      <c r="Q19" s="426"/>
      <c r="R19" s="426"/>
      <c r="S19" s="426"/>
      <c r="T19" s="426"/>
      <c r="U19" s="424"/>
      <c r="V19" s="426"/>
      <c r="W19" s="426"/>
      <c r="X19" s="426"/>
      <c r="Y19" s="426"/>
      <c r="Z19" s="426"/>
      <c r="AA19" s="426"/>
      <c r="AB19" s="426"/>
      <c r="AC19" s="424"/>
      <c r="AD19" s="426"/>
      <c r="AE19" s="425"/>
      <c r="AF19" s="424"/>
      <c r="AG19" s="425"/>
      <c r="AH19" s="424"/>
      <c r="AI19" s="425"/>
      <c r="AJ19" s="4"/>
      <c r="AK19" s="4"/>
      <c r="AV19" s="4"/>
      <c r="AW19" s="4"/>
      <c r="AX19" s="4"/>
    </row>
    <row r="20" spans="1:50" s="5" customFormat="1" ht="15.75" x14ac:dyDescent="0.25">
      <c r="A20" s="430"/>
      <c r="B20" s="431"/>
      <c r="C20" s="431"/>
      <c r="D20" s="432"/>
      <c r="E20" s="424"/>
      <c r="F20" s="426"/>
      <c r="G20" s="426"/>
      <c r="H20" s="426"/>
      <c r="I20" s="426"/>
      <c r="J20" s="426"/>
      <c r="K20" s="426"/>
      <c r="L20" s="426"/>
      <c r="M20" s="424"/>
      <c r="N20" s="426"/>
      <c r="O20" s="426"/>
      <c r="P20" s="426"/>
      <c r="Q20" s="426"/>
      <c r="R20" s="426"/>
      <c r="S20" s="426"/>
      <c r="T20" s="426"/>
      <c r="U20" s="424"/>
      <c r="V20" s="426"/>
      <c r="W20" s="426"/>
      <c r="X20" s="426"/>
      <c r="Y20" s="426"/>
      <c r="Z20" s="426"/>
      <c r="AA20" s="426"/>
      <c r="AB20" s="426"/>
      <c r="AC20" s="424"/>
      <c r="AD20" s="426"/>
      <c r="AE20" s="425"/>
      <c r="AF20" s="424"/>
      <c r="AG20" s="425"/>
      <c r="AH20" s="424"/>
      <c r="AI20" s="425"/>
      <c r="AJ20" s="4"/>
      <c r="AK20" s="4"/>
      <c r="AV20" s="4"/>
      <c r="AW20" s="4"/>
      <c r="AX20" s="4"/>
    </row>
    <row r="21" spans="1:50" s="5" customFormat="1" ht="15.75" x14ac:dyDescent="0.25">
      <c r="A21" s="430"/>
      <c r="B21" s="431"/>
      <c r="C21" s="431"/>
      <c r="D21" s="432"/>
      <c r="E21" s="424"/>
      <c r="F21" s="426"/>
      <c r="G21" s="426"/>
      <c r="H21" s="426"/>
      <c r="I21" s="426"/>
      <c r="J21" s="426"/>
      <c r="K21" s="426"/>
      <c r="L21" s="426"/>
      <c r="M21" s="424"/>
      <c r="N21" s="426"/>
      <c r="O21" s="426"/>
      <c r="P21" s="426"/>
      <c r="Q21" s="426"/>
      <c r="R21" s="426"/>
      <c r="S21" s="426"/>
      <c r="T21" s="426"/>
      <c r="U21" s="424"/>
      <c r="V21" s="426"/>
      <c r="W21" s="426"/>
      <c r="X21" s="426"/>
      <c r="Y21" s="426"/>
      <c r="Z21" s="426"/>
      <c r="AA21" s="426"/>
      <c r="AB21" s="426"/>
      <c r="AC21" s="424"/>
      <c r="AD21" s="426"/>
      <c r="AE21" s="425"/>
      <c r="AF21" s="424"/>
      <c r="AG21" s="425"/>
      <c r="AH21" s="424"/>
      <c r="AI21" s="425"/>
      <c r="AJ21" s="4"/>
      <c r="AK21" s="4"/>
      <c r="AV21" s="4"/>
      <c r="AW21" s="4"/>
      <c r="AX21" s="4"/>
    </row>
    <row r="22" spans="1:50" s="5" customFormat="1" ht="15.75" x14ac:dyDescent="0.25">
      <c r="A22" s="430"/>
      <c r="B22" s="431"/>
      <c r="C22" s="431"/>
      <c r="D22" s="432"/>
      <c r="E22" s="64"/>
      <c r="F22" s="65"/>
      <c r="G22" s="65"/>
      <c r="H22" s="65"/>
      <c r="I22" s="65"/>
      <c r="J22" s="65"/>
      <c r="K22" s="65"/>
      <c r="L22" s="65"/>
      <c r="M22" s="64"/>
      <c r="N22" s="65"/>
      <c r="O22" s="65"/>
      <c r="P22" s="65"/>
      <c r="Q22" s="65"/>
      <c r="R22" s="65"/>
      <c r="S22" s="65"/>
      <c r="T22" s="65"/>
      <c r="U22" s="64"/>
      <c r="V22" s="65"/>
      <c r="W22" s="65"/>
      <c r="X22" s="65"/>
      <c r="Y22" s="65"/>
      <c r="Z22" s="65"/>
      <c r="AA22" s="65"/>
      <c r="AB22" s="65"/>
      <c r="AC22" s="64"/>
      <c r="AD22" s="65"/>
      <c r="AE22" s="66"/>
      <c r="AF22" s="64"/>
      <c r="AG22" s="66"/>
      <c r="AH22" s="64"/>
      <c r="AI22" s="66"/>
      <c r="AJ22" s="4"/>
      <c r="AK22" s="4"/>
      <c r="AV22" s="4"/>
      <c r="AW22" s="4"/>
      <c r="AX22" s="4"/>
    </row>
    <row r="23" spans="1:50" s="5" customFormat="1" ht="15.75" x14ac:dyDescent="0.25">
      <c r="A23" s="430"/>
      <c r="B23" s="431"/>
      <c r="C23" s="431"/>
      <c r="D23" s="432"/>
      <c r="E23" s="64"/>
      <c r="F23" s="65"/>
      <c r="G23" s="65"/>
      <c r="H23" s="65"/>
      <c r="I23" s="65"/>
      <c r="J23" s="65"/>
      <c r="K23" s="65"/>
      <c r="L23" s="65"/>
      <c r="M23" s="64"/>
      <c r="N23" s="65"/>
      <c r="O23" s="65"/>
      <c r="P23" s="65"/>
      <c r="Q23" s="65"/>
      <c r="R23" s="65"/>
      <c r="S23" s="65"/>
      <c r="T23" s="65"/>
      <c r="U23" s="64"/>
      <c r="V23" s="65"/>
      <c r="W23" s="65"/>
      <c r="X23" s="65"/>
      <c r="Y23" s="65"/>
      <c r="Z23" s="65"/>
      <c r="AA23" s="65"/>
      <c r="AB23" s="65"/>
      <c r="AC23" s="64"/>
      <c r="AD23" s="65"/>
      <c r="AE23" s="66"/>
      <c r="AF23" s="64"/>
      <c r="AG23" s="66"/>
      <c r="AH23" s="64"/>
      <c r="AI23" s="66"/>
      <c r="AJ23" s="4"/>
      <c r="AK23" s="4"/>
      <c r="AV23" s="4"/>
      <c r="AW23" s="4"/>
      <c r="AX23" s="4"/>
    </row>
    <row r="24" spans="1:50" s="5" customFormat="1" ht="15.75" x14ac:dyDescent="0.25">
      <c r="A24" s="430"/>
      <c r="B24" s="431"/>
      <c r="C24" s="431"/>
      <c r="D24" s="432"/>
      <c r="E24" s="64"/>
      <c r="F24" s="65"/>
      <c r="G24" s="65"/>
      <c r="H24" s="65"/>
      <c r="I24" s="65"/>
      <c r="J24" s="65"/>
      <c r="K24" s="65"/>
      <c r="L24" s="65"/>
      <c r="M24" s="64"/>
      <c r="N24" s="65"/>
      <c r="O24" s="65"/>
      <c r="P24" s="65"/>
      <c r="Q24" s="65"/>
      <c r="R24" s="65"/>
      <c r="S24" s="65"/>
      <c r="T24" s="65"/>
      <c r="U24" s="64"/>
      <c r="V24" s="65"/>
      <c r="W24" s="65"/>
      <c r="X24" s="65"/>
      <c r="Y24" s="65"/>
      <c r="Z24" s="65"/>
      <c r="AA24" s="65"/>
      <c r="AB24" s="65"/>
      <c r="AC24" s="64"/>
      <c r="AD24" s="65"/>
      <c r="AE24" s="66"/>
      <c r="AF24" s="64"/>
      <c r="AG24" s="66"/>
      <c r="AH24" s="64"/>
      <c r="AI24" s="66"/>
      <c r="AJ24" s="4"/>
      <c r="AK24" s="4"/>
      <c r="AV24" s="4"/>
      <c r="AW24" s="4"/>
      <c r="AX24" s="4"/>
    </row>
    <row r="25" spans="1:50" s="5" customFormat="1" ht="15.75" x14ac:dyDescent="0.25">
      <c r="A25" s="430"/>
      <c r="B25" s="431"/>
      <c r="C25" s="431"/>
      <c r="D25" s="432"/>
      <c r="E25" s="64"/>
      <c r="F25" s="65"/>
      <c r="G25" s="65"/>
      <c r="H25" s="65"/>
      <c r="I25" s="65"/>
      <c r="J25" s="65"/>
      <c r="K25" s="65"/>
      <c r="L25" s="65"/>
      <c r="M25" s="64"/>
      <c r="N25" s="65"/>
      <c r="O25" s="65"/>
      <c r="P25" s="65"/>
      <c r="Q25" s="65"/>
      <c r="R25" s="65"/>
      <c r="S25" s="65"/>
      <c r="T25" s="65"/>
      <c r="U25" s="64"/>
      <c r="V25" s="65"/>
      <c r="W25" s="65"/>
      <c r="X25" s="65"/>
      <c r="Y25" s="65"/>
      <c r="Z25" s="65"/>
      <c r="AA25" s="65"/>
      <c r="AB25" s="65"/>
      <c r="AC25" s="64"/>
      <c r="AD25" s="65"/>
      <c r="AE25" s="66"/>
      <c r="AF25" s="64"/>
      <c r="AG25" s="66"/>
      <c r="AH25" s="64"/>
      <c r="AI25" s="66"/>
      <c r="AJ25" s="4"/>
      <c r="AK25" s="4"/>
      <c r="AV25" s="4"/>
      <c r="AW25" s="4"/>
      <c r="AX25" s="4"/>
    </row>
    <row r="26" spans="1:50" s="5" customFormat="1" ht="15.75" x14ac:dyDescent="0.25">
      <c r="A26" s="430"/>
      <c r="B26" s="431"/>
      <c r="C26" s="431"/>
      <c r="D26" s="432"/>
      <c r="E26" s="64"/>
      <c r="F26" s="65"/>
      <c r="G26" s="65"/>
      <c r="H26" s="65"/>
      <c r="I26" s="65"/>
      <c r="J26" s="65"/>
      <c r="K26" s="65"/>
      <c r="L26" s="65"/>
      <c r="M26" s="64"/>
      <c r="N26" s="65"/>
      <c r="O26" s="65"/>
      <c r="P26" s="65"/>
      <c r="Q26" s="65"/>
      <c r="R26" s="65"/>
      <c r="S26" s="65"/>
      <c r="T26" s="65"/>
      <c r="U26" s="64"/>
      <c r="V26" s="65"/>
      <c r="W26" s="65"/>
      <c r="X26" s="65"/>
      <c r="Y26" s="65"/>
      <c r="Z26" s="65"/>
      <c r="AA26" s="65"/>
      <c r="AB26" s="65"/>
      <c r="AC26" s="64"/>
      <c r="AD26" s="65"/>
      <c r="AE26" s="66"/>
      <c r="AF26" s="64"/>
      <c r="AG26" s="66"/>
      <c r="AH26" s="64"/>
      <c r="AI26" s="66"/>
      <c r="AJ26" s="4"/>
      <c r="AK26" s="4"/>
      <c r="AV26" s="4"/>
      <c r="AW26" s="4"/>
      <c r="AX26" s="4"/>
    </row>
    <row r="27" spans="1:50" s="5" customFormat="1" ht="15.75" x14ac:dyDescent="0.25">
      <c r="A27" s="430"/>
      <c r="B27" s="431"/>
      <c r="C27" s="431"/>
      <c r="D27" s="432"/>
      <c r="E27" s="64"/>
      <c r="F27" s="65"/>
      <c r="G27" s="65"/>
      <c r="H27" s="65"/>
      <c r="I27" s="65"/>
      <c r="J27" s="65"/>
      <c r="K27" s="65"/>
      <c r="L27" s="65"/>
      <c r="M27" s="64"/>
      <c r="N27" s="65"/>
      <c r="O27" s="65"/>
      <c r="P27" s="65"/>
      <c r="Q27" s="65"/>
      <c r="R27" s="65"/>
      <c r="S27" s="65"/>
      <c r="T27" s="65"/>
      <c r="U27" s="64"/>
      <c r="V27" s="65"/>
      <c r="W27" s="65"/>
      <c r="X27" s="65"/>
      <c r="Y27" s="65"/>
      <c r="Z27" s="65"/>
      <c r="AA27" s="65"/>
      <c r="AB27" s="65"/>
      <c r="AC27" s="64"/>
      <c r="AD27" s="65"/>
      <c r="AE27" s="66"/>
      <c r="AF27" s="64"/>
      <c r="AG27" s="66"/>
      <c r="AH27" s="64"/>
      <c r="AI27" s="66"/>
      <c r="AJ27" s="4"/>
      <c r="AK27" s="4"/>
      <c r="AV27" s="4"/>
      <c r="AW27" s="4"/>
      <c r="AX27" s="4"/>
    </row>
    <row r="28" spans="1:50" s="5" customFormat="1" ht="16.5" thickBot="1" x14ac:dyDescent="0.3">
      <c r="A28" s="417"/>
      <c r="B28" s="418"/>
      <c r="C28" s="418"/>
      <c r="D28" s="419"/>
      <c r="E28" s="424"/>
      <c r="F28" s="426"/>
      <c r="G28" s="426"/>
      <c r="H28" s="426"/>
      <c r="I28" s="426"/>
      <c r="J28" s="426"/>
      <c r="K28" s="426"/>
      <c r="L28" s="426"/>
      <c r="M28" s="424"/>
      <c r="N28" s="426"/>
      <c r="O28" s="426"/>
      <c r="P28" s="426"/>
      <c r="Q28" s="426"/>
      <c r="R28" s="426"/>
      <c r="S28" s="426"/>
      <c r="T28" s="426"/>
      <c r="U28" s="424"/>
      <c r="V28" s="426"/>
      <c r="W28" s="426"/>
      <c r="X28" s="426"/>
      <c r="Y28" s="426"/>
      <c r="Z28" s="426"/>
      <c r="AA28" s="426"/>
      <c r="AB28" s="426"/>
      <c r="AC28" s="424"/>
      <c r="AD28" s="426"/>
      <c r="AE28" s="425"/>
      <c r="AF28" s="424"/>
      <c r="AG28" s="425"/>
      <c r="AH28" s="424"/>
      <c r="AI28" s="425"/>
      <c r="AJ28" s="4"/>
      <c r="AK28" s="4"/>
      <c r="AV28" s="4"/>
      <c r="AW28" s="4"/>
      <c r="AX28" s="4"/>
    </row>
    <row r="29" spans="1:50" s="5" customFormat="1" ht="15.75" customHeight="1" thickTop="1" thickBot="1" x14ac:dyDescent="0.3">
      <c r="A29" s="406" t="s">
        <v>19</v>
      </c>
      <c r="B29" s="406"/>
      <c r="C29" s="406"/>
      <c r="D29" s="406"/>
      <c r="E29" s="406" t="s">
        <v>20</v>
      </c>
      <c r="F29" s="406"/>
      <c r="G29" s="406"/>
      <c r="H29" s="406"/>
      <c r="I29" s="407" t="s">
        <v>21</v>
      </c>
      <c r="J29" s="408"/>
      <c r="K29" s="408"/>
      <c r="L29" s="408"/>
      <c r="M29" s="408"/>
      <c r="N29" s="408"/>
      <c r="O29" s="408"/>
      <c r="P29" s="408"/>
      <c r="Q29" s="408"/>
      <c r="R29" s="408"/>
      <c r="S29" s="408"/>
      <c r="T29" s="408"/>
      <c r="U29" s="408"/>
      <c r="V29" s="408"/>
      <c r="W29" s="409"/>
      <c r="X29" s="406" t="s">
        <v>22</v>
      </c>
      <c r="Y29" s="406"/>
      <c r="Z29" s="406"/>
      <c r="AA29" s="406"/>
      <c r="AB29" s="406"/>
      <c r="AC29" s="406"/>
      <c r="AD29" s="406"/>
      <c r="AE29" s="406"/>
      <c r="AF29" s="406"/>
      <c r="AG29" s="406"/>
      <c r="AH29" s="406"/>
      <c r="AI29" s="406"/>
      <c r="AJ29" s="4"/>
      <c r="AK29" s="4"/>
    </row>
    <row r="30" spans="1:50" s="5" customFormat="1" ht="15.75" customHeight="1" thickTop="1" thickBot="1" x14ac:dyDescent="0.3">
      <c r="A30" s="406"/>
      <c r="B30" s="406"/>
      <c r="C30" s="406"/>
      <c r="D30" s="406"/>
      <c r="E30" s="406"/>
      <c r="F30" s="406"/>
      <c r="G30" s="406"/>
      <c r="H30" s="406"/>
      <c r="I30" s="407" t="s">
        <v>23</v>
      </c>
      <c r="J30" s="408"/>
      <c r="K30" s="408"/>
      <c r="L30" s="408"/>
      <c r="M30" s="409"/>
      <c r="N30" s="407" t="s">
        <v>24</v>
      </c>
      <c r="O30" s="408"/>
      <c r="P30" s="408"/>
      <c r="Q30" s="408"/>
      <c r="R30" s="409"/>
      <c r="S30" s="407" t="s">
        <v>25</v>
      </c>
      <c r="T30" s="408"/>
      <c r="U30" s="408"/>
      <c r="V30" s="408"/>
      <c r="W30" s="409"/>
      <c r="X30" s="433">
        <f>IF(I31="X",5)+IF(I32="X",5)+IF(I33="X",5)+IF(I34="X",1)+IF(N31="X",3)+IF(N32="X",3)+IF(N33="X",3)+IF(N34="X",3)+IF(S31="X",1)+IF(S32="X",1)+IF(S33="X",1)+IF(S34="X",5)</f>
        <v>0</v>
      </c>
      <c r="Y30" s="434"/>
      <c r="Z30" s="434"/>
      <c r="AA30" s="434"/>
      <c r="AB30" s="434"/>
      <c r="AC30" s="434"/>
      <c r="AD30" s="434"/>
      <c r="AE30" s="434"/>
      <c r="AF30" s="434"/>
      <c r="AG30" s="434"/>
      <c r="AH30" s="434"/>
      <c r="AI30" s="435"/>
      <c r="AJ30" s="4"/>
      <c r="AK30" s="4"/>
    </row>
    <row r="31" spans="1:50" s="5" customFormat="1" ht="18.75" customHeight="1" thickTop="1" thickBot="1" x14ac:dyDescent="0.3">
      <c r="A31" s="406"/>
      <c r="B31" s="406"/>
      <c r="C31" s="406"/>
      <c r="D31" s="406"/>
      <c r="E31" s="406" t="s">
        <v>26</v>
      </c>
      <c r="F31" s="406"/>
      <c r="G31" s="406"/>
      <c r="H31" s="406"/>
      <c r="I31" s="420"/>
      <c r="J31" s="421"/>
      <c r="K31" s="421"/>
      <c r="L31" s="421"/>
      <c r="M31" s="422"/>
      <c r="N31" s="420"/>
      <c r="O31" s="421"/>
      <c r="P31" s="421"/>
      <c r="Q31" s="421"/>
      <c r="R31" s="422"/>
      <c r="S31" s="420"/>
      <c r="T31" s="421"/>
      <c r="U31" s="421"/>
      <c r="V31" s="421"/>
      <c r="W31" s="422"/>
      <c r="X31" s="436"/>
      <c r="Y31" s="437"/>
      <c r="Z31" s="437"/>
      <c r="AA31" s="437"/>
      <c r="AB31" s="437"/>
      <c r="AC31" s="437"/>
      <c r="AD31" s="437"/>
      <c r="AE31" s="437"/>
      <c r="AF31" s="437"/>
      <c r="AG31" s="437"/>
      <c r="AH31" s="437"/>
      <c r="AI31" s="438"/>
      <c r="AJ31" s="4"/>
      <c r="AK31" s="4"/>
    </row>
    <row r="32" spans="1:50" s="5" customFormat="1" ht="17.25" customHeight="1" thickTop="1" thickBot="1" x14ac:dyDescent="0.3">
      <c r="A32" s="406"/>
      <c r="B32" s="406"/>
      <c r="C32" s="406"/>
      <c r="D32" s="406"/>
      <c r="E32" s="406" t="s">
        <v>27</v>
      </c>
      <c r="F32" s="406"/>
      <c r="G32" s="406"/>
      <c r="H32" s="406"/>
      <c r="I32" s="420"/>
      <c r="J32" s="421"/>
      <c r="K32" s="421"/>
      <c r="L32" s="421"/>
      <c r="M32" s="422"/>
      <c r="N32" s="420"/>
      <c r="O32" s="421"/>
      <c r="P32" s="421"/>
      <c r="Q32" s="421"/>
      <c r="R32" s="422"/>
      <c r="S32" s="420"/>
      <c r="T32" s="421"/>
      <c r="U32" s="421"/>
      <c r="V32" s="421"/>
      <c r="W32" s="422"/>
      <c r="X32" s="436"/>
      <c r="Y32" s="437"/>
      <c r="Z32" s="437"/>
      <c r="AA32" s="437"/>
      <c r="AB32" s="437"/>
      <c r="AC32" s="437"/>
      <c r="AD32" s="437"/>
      <c r="AE32" s="437"/>
      <c r="AF32" s="437"/>
      <c r="AG32" s="437"/>
      <c r="AH32" s="437"/>
      <c r="AI32" s="438"/>
      <c r="AJ32" s="4"/>
      <c r="AK32" s="4"/>
    </row>
    <row r="33" spans="1:37" s="5" customFormat="1" ht="20.25" customHeight="1" thickTop="1" thickBot="1" x14ac:dyDescent="0.3">
      <c r="A33" s="406"/>
      <c r="B33" s="406"/>
      <c r="C33" s="406"/>
      <c r="D33" s="406"/>
      <c r="E33" s="406" t="s">
        <v>28</v>
      </c>
      <c r="F33" s="406"/>
      <c r="G33" s="406"/>
      <c r="H33" s="406"/>
      <c r="I33" s="420"/>
      <c r="J33" s="421"/>
      <c r="K33" s="421"/>
      <c r="L33" s="421"/>
      <c r="M33" s="422"/>
      <c r="N33" s="420"/>
      <c r="O33" s="421"/>
      <c r="P33" s="421"/>
      <c r="Q33" s="421"/>
      <c r="R33" s="422"/>
      <c r="S33" s="420"/>
      <c r="T33" s="421"/>
      <c r="U33" s="421"/>
      <c r="V33" s="421"/>
      <c r="W33" s="422"/>
      <c r="X33" s="436"/>
      <c r="Y33" s="437"/>
      <c r="Z33" s="437"/>
      <c r="AA33" s="437"/>
      <c r="AB33" s="437"/>
      <c r="AC33" s="437"/>
      <c r="AD33" s="437"/>
      <c r="AE33" s="437"/>
      <c r="AF33" s="437"/>
      <c r="AG33" s="437"/>
      <c r="AH33" s="437"/>
      <c r="AI33" s="438"/>
      <c r="AJ33" s="4"/>
      <c r="AK33" s="4"/>
    </row>
    <row r="34" spans="1:37" s="5" customFormat="1" ht="17.25" customHeight="1" thickTop="1" thickBot="1" x14ac:dyDescent="0.3">
      <c r="A34" s="406"/>
      <c r="B34" s="406"/>
      <c r="C34" s="406"/>
      <c r="D34" s="406"/>
      <c r="E34" s="406" t="s">
        <v>29</v>
      </c>
      <c r="F34" s="406"/>
      <c r="G34" s="406"/>
      <c r="H34" s="406"/>
      <c r="I34" s="420"/>
      <c r="J34" s="421"/>
      <c r="K34" s="421"/>
      <c r="L34" s="421"/>
      <c r="M34" s="422"/>
      <c r="N34" s="420"/>
      <c r="O34" s="421"/>
      <c r="P34" s="421"/>
      <c r="Q34" s="421"/>
      <c r="R34" s="422"/>
      <c r="S34" s="420"/>
      <c r="T34" s="421"/>
      <c r="U34" s="421"/>
      <c r="V34" s="421"/>
      <c r="W34" s="422"/>
      <c r="X34" s="439"/>
      <c r="Y34" s="440"/>
      <c r="Z34" s="440"/>
      <c r="AA34" s="440"/>
      <c r="AB34" s="440"/>
      <c r="AC34" s="440"/>
      <c r="AD34" s="440"/>
      <c r="AE34" s="440"/>
      <c r="AF34" s="440"/>
      <c r="AG34" s="440"/>
      <c r="AH34" s="440"/>
      <c r="AI34" s="441"/>
      <c r="AJ34" s="4"/>
      <c r="AK34" s="4"/>
    </row>
    <row r="35" spans="1:37" s="10" customFormat="1" ht="45.75" customHeight="1" thickTop="1" thickBot="1" x14ac:dyDescent="0.3">
      <c r="A35" s="442" t="s">
        <v>30</v>
      </c>
      <c r="B35" s="442"/>
      <c r="C35" s="442"/>
      <c r="D35" s="442"/>
      <c r="E35" s="443">
        <v>100</v>
      </c>
      <c r="F35" s="443"/>
      <c r="G35" s="443"/>
      <c r="H35" s="443"/>
      <c r="I35" s="443"/>
      <c r="J35" s="443"/>
      <c r="K35" s="443"/>
      <c r="L35" s="443"/>
      <c r="M35" s="443"/>
      <c r="N35" s="442" t="s">
        <v>31</v>
      </c>
      <c r="O35" s="442"/>
      <c r="P35" s="442"/>
      <c r="Q35" s="442"/>
      <c r="R35" s="442"/>
      <c r="S35" s="443">
        <v>100</v>
      </c>
      <c r="T35" s="443"/>
      <c r="U35" s="443"/>
      <c r="V35" s="443"/>
      <c r="W35" s="443"/>
      <c r="X35" s="442" t="s">
        <v>32</v>
      </c>
      <c r="Y35" s="442"/>
      <c r="Z35" s="442"/>
      <c r="AA35" s="442"/>
      <c r="AB35" s="442"/>
      <c r="AC35" s="442"/>
      <c r="AD35" s="442"/>
      <c r="AE35" s="442"/>
      <c r="AF35" s="444">
        <f>S35/E35</f>
        <v>1</v>
      </c>
      <c r="AG35" s="444"/>
      <c r="AH35" s="444"/>
      <c r="AI35" s="444"/>
      <c r="AJ35" s="9"/>
      <c r="AK35" s="9"/>
    </row>
    <row r="36" spans="1:37" ht="22.5" customHeight="1" thickTop="1" thickBot="1" x14ac:dyDescent="0.3">
      <c r="A36" s="406" t="s">
        <v>33</v>
      </c>
      <c r="B36" s="406"/>
      <c r="C36" s="406"/>
      <c r="D36" s="406"/>
      <c r="E36" s="406"/>
      <c r="F36" s="406"/>
      <c r="G36" s="406"/>
      <c r="H36" s="406"/>
      <c r="I36" s="406"/>
      <c r="J36" s="406"/>
      <c r="K36" s="406"/>
      <c r="L36" s="406"/>
      <c r="M36" s="406"/>
      <c r="N36" s="406"/>
      <c r="O36" s="406"/>
      <c r="P36" s="406"/>
      <c r="Q36" s="406"/>
      <c r="R36" s="406"/>
      <c r="S36" s="406"/>
      <c r="T36" s="406"/>
      <c r="U36" s="406"/>
      <c r="V36" s="406"/>
      <c r="W36" s="406"/>
      <c r="X36" s="406"/>
      <c r="Y36" s="406"/>
      <c r="Z36" s="406"/>
      <c r="AA36" s="406"/>
      <c r="AB36" s="406"/>
      <c r="AC36" s="406"/>
      <c r="AD36" s="406"/>
      <c r="AE36" s="406"/>
      <c r="AF36" s="406"/>
      <c r="AG36" s="406"/>
      <c r="AH36" s="406"/>
      <c r="AI36" s="406"/>
      <c r="AJ36" s="11"/>
      <c r="AK36" s="1"/>
    </row>
    <row r="37" spans="1:37" ht="30" customHeight="1" thickTop="1" thickBot="1" x14ac:dyDescent="0.3">
      <c r="A37" s="407" t="s">
        <v>34</v>
      </c>
      <c r="B37" s="408"/>
      <c r="C37" s="408"/>
      <c r="D37" s="408"/>
      <c r="E37" s="408"/>
      <c r="F37" s="408"/>
      <c r="G37" s="408"/>
      <c r="H37" s="408"/>
      <c r="I37" s="408"/>
      <c r="J37" s="408"/>
      <c r="K37" s="408"/>
      <c r="L37" s="408"/>
      <c r="M37" s="408"/>
      <c r="N37" s="408"/>
      <c r="O37" s="408"/>
      <c r="P37" s="408"/>
      <c r="Q37" s="408"/>
      <c r="R37" s="408"/>
      <c r="S37" s="408"/>
      <c r="T37" s="408"/>
      <c r="U37" s="408"/>
      <c r="V37" s="408"/>
      <c r="W37" s="409"/>
      <c r="X37" s="407" t="s">
        <v>35</v>
      </c>
      <c r="Y37" s="408"/>
      <c r="Z37" s="408"/>
      <c r="AA37" s="408"/>
      <c r="AB37" s="408"/>
      <c r="AC37" s="408"/>
      <c r="AD37" s="408"/>
      <c r="AE37" s="408"/>
      <c r="AF37" s="407" t="s">
        <v>36</v>
      </c>
      <c r="AG37" s="408"/>
      <c r="AH37" s="408"/>
      <c r="AI37" s="409"/>
      <c r="AJ37" s="1"/>
      <c r="AK37" s="1"/>
    </row>
    <row r="38" spans="1:37" ht="31.5" customHeight="1" thickTop="1" thickBot="1" x14ac:dyDescent="0.3">
      <c r="A38" s="406" t="s">
        <v>37</v>
      </c>
      <c r="B38" s="406"/>
      <c r="C38" s="406"/>
      <c r="D38" s="406"/>
      <c r="E38" s="406"/>
      <c r="F38" s="406" t="s">
        <v>38</v>
      </c>
      <c r="G38" s="406"/>
      <c r="H38" s="406"/>
      <c r="I38" s="406"/>
      <c r="J38" s="406" t="s">
        <v>39</v>
      </c>
      <c r="K38" s="406"/>
      <c r="L38" s="406"/>
      <c r="M38" s="406"/>
      <c r="N38" s="406" t="s">
        <v>40</v>
      </c>
      <c r="O38" s="406"/>
      <c r="P38" s="406"/>
      <c r="Q38" s="406"/>
      <c r="R38" s="406"/>
      <c r="S38" s="406"/>
      <c r="T38" s="406"/>
      <c r="U38" s="406"/>
      <c r="V38" s="406"/>
      <c r="W38" s="406"/>
      <c r="X38" s="406" t="s">
        <v>41</v>
      </c>
      <c r="Y38" s="406"/>
      <c r="Z38" s="406"/>
      <c r="AA38" s="406"/>
      <c r="AB38" s="406"/>
      <c r="AC38" s="406"/>
      <c r="AD38" s="406"/>
      <c r="AE38" s="406"/>
      <c r="AF38" s="406" t="s">
        <v>42</v>
      </c>
      <c r="AG38" s="406"/>
      <c r="AH38" s="406"/>
      <c r="AI38" s="406"/>
      <c r="AJ38" s="1"/>
      <c r="AK38" s="1"/>
    </row>
    <row r="39" spans="1:37" ht="16.5" thickTop="1" thickBot="1" x14ac:dyDescent="0.3">
      <c r="A39" s="445">
        <v>1</v>
      </c>
      <c r="B39" s="445"/>
      <c r="C39" s="445"/>
      <c r="D39" s="445"/>
      <c r="E39" s="445"/>
      <c r="F39" s="446"/>
      <c r="G39" s="446"/>
      <c r="H39" s="446"/>
      <c r="I39" s="446"/>
      <c r="J39" s="445">
        <f>F39*$X$30</f>
        <v>0</v>
      </c>
      <c r="K39" s="445"/>
      <c r="L39" s="445"/>
      <c r="M39" s="445"/>
      <c r="N39" s="445"/>
      <c r="O39" s="445"/>
      <c r="P39" s="445"/>
      <c r="Q39" s="445"/>
      <c r="R39" s="445"/>
      <c r="S39" s="445"/>
      <c r="T39" s="445"/>
      <c r="U39" s="445"/>
      <c r="V39" s="445"/>
      <c r="W39" s="445"/>
      <c r="X39" s="445"/>
      <c r="Y39" s="445"/>
      <c r="Z39" s="445"/>
      <c r="AA39" s="445"/>
      <c r="AB39" s="445"/>
      <c r="AC39" s="445"/>
      <c r="AD39" s="445"/>
      <c r="AE39" s="445"/>
      <c r="AF39" s="445"/>
      <c r="AG39" s="445"/>
      <c r="AH39" s="445"/>
      <c r="AI39" s="445"/>
      <c r="AJ39" s="1"/>
      <c r="AK39" s="1"/>
    </row>
    <row r="40" spans="1:37" ht="16.5" thickTop="1" thickBot="1" x14ac:dyDescent="0.3">
      <c r="A40" s="445"/>
      <c r="B40" s="445"/>
      <c r="C40" s="445"/>
      <c r="D40" s="445"/>
      <c r="E40" s="445"/>
      <c r="F40" s="446"/>
      <c r="G40" s="446"/>
      <c r="H40" s="446"/>
      <c r="I40" s="446"/>
      <c r="J40" s="445"/>
      <c r="K40" s="445"/>
      <c r="L40" s="445"/>
      <c r="M40" s="445"/>
      <c r="N40" s="445"/>
      <c r="O40" s="445"/>
      <c r="P40" s="445"/>
      <c r="Q40" s="445"/>
      <c r="R40" s="445"/>
      <c r="S40" s="445"/>
      <c r="T40" s="445"/>
      <c r="U40" s="445"/>
      <c r="V40" s="445"/>
      <c r="W40" s="445"/>
      <c r="X40" s="445"/>
      <c r="Y40" s="445"/>
      <c r="Z40" s="445"/>
      <c r="AA40" s="445"/>
      <c r="AB40" s="445"/>
      <c r="AC40" s="445"/>
      <c r="AD40" s="445"/>
      <c r="AE40" s="445"/>
      <c r="AF40" s="445"/>
      <c r="AG40" s="445"/>
      <c r="AH40" s="445"/>
      <c r="AI40" s="445"/>
      <c r="AJ40" s="1"/>
      <c r="AK40" s="1"/>
    </row>
    <row r="41" spans="1:37" ht="16.5" thickTop="1" thickBot="1" x14ac:dyDescent="0.3">
      <c r="A41" s="445"/>
      <c r="B41" s="445"/>
      <c r="C41" s="445"/>
      <c r="D41" s="445"/>
      <c r="E41" s="445"/>
      <c r="F41" s="446"/>
      <c r="G41" s="446"/>
      <c r="H41" s="446"/>
      <c r="I41" s="446"/>
      <c r="J41" s="445"/>
      <c r="K41" s="445"/>
      <c r="L41" s="445"/>
      <c r="M41" s="445"/>
      <c r="N41" s="445"/>
      <c r="O41" s="445"/>
      <c r="P41" s="445"/>
      <c r="Q41" s="445"/>
      <c r="R41" s="445"/>
      <c r="S41" s="445"/>
      <c r="T41" s="445"/>
      <c r="U41" s="445"/>
      <c r="V41" s="445"/>
      <c r="W41" s="445"/>
      <c r="X41" s="445"/>
      <c r="Y41" s="445"/>
      <c r="Z41" s="445"/>
      <c r="AA41" s="445"/>
      <c r="AB41" s="445"/>
      <c r="AC41" s="445"/>
      <c r="AD41" s="445"/>
      <c r="AE41" s="445"/>
      <c r="AF41" s="445"/>
      <c r="AG41" s="445"/>
      <c r="AH41" s="445"/>
      <c r="AI41" s="445"/>
      <c r="AJ41" s="1"/>
      <c r="AK41" s="1"/>
    </row>
    <row r="42" spans="1:37" ht="16.5" thickTop="1" thickBot="1" x14ac:dyDescent="0.3">
      <c r="A42" s="445"/>
      <c r="B42" s="445"/>
      <c r="C42" s="445"/>
      <c r="D42" s="445"/>
      <c r="E42" s="445"/>
      <c r="F42" s="446"/>
      <c r="G42" s="446"/>
      <c r="H42" s="446"/>
      <c r="I42" s="446"/>
      <c r="J42" s="445"/>
      <c r="K42" s="445"/>
      <c r="L42" s="445"/>
      <c r="M42" s="445"/>
      <c r="N42" s="445"/>
      <c r="O42" s="445"/>
      <c r="P42" s="445"/>
      <c r="Q42" s="445"/>
      <c r="R42" s="445"/>
      <c r="S42" s="445"/>
      <c r="T42" s="445"/>
      <c r="U42" s="445"/>
      <c r="V42" s="445"/>
      <c r="W42" s="445"/>
      <c r="X42" s="445"/>
      <c r="Y42" s="445"/>
      <c r="Z42" s="445"/>
      <c r="AA42" s="445"/>
      <c r="AB42" s="445"/>
      <c r="AC42" s="445"/>
      <c r="AD42" s="445"/>
      <c r="AE42" s="445"/>
      <c r="AF42" s="445"/>
      <c r="AG42" s="445"/>
      <c r="AH42" s="445"/>
      <c r="AI42" s="445"/>
      <c r="AJ42" s="1"/>
      <c r="AK42" s="1"/>
    </row>
    <row r="43" spans="1:37" ht="16.5" thickTop="1" thickBot="1" x14ac:dyDescent="0.3">
      <c r="A43" s="445"/>
      <c r="B43" s="445"/>
      <c r="C43" s="445"/>
      <c r="D43" s="445"/>
      <c r="E43" s="445"/>
      <c r="F43" s="446"/>
      <c r="G43" s="446"/>
      <c r="H43" s="446"/>
      <c r="I43" s="446"/>
      <c r="J43" s="445"/>
      <c r="K43" s="445"/>
      <c r="L43" s="445"/>
      <c r="M43" s="445"/>
      <c r="N43" s="445"/>
      <c r="O43" s="445"/>
      <c r="P43" s="445"/>
      <c r="Q43" s="445"/>
      <c r="R43" s="445"/>
      <c r="S43" s="445"/>
      <c r="T43" s="445"/>
      <c r="U43" s="445"/>
      <c r="V43" s="445"/>
      <c r="W43" s="445"/>
      <c r="X43" s="445"/>
      <c r="Y43" s="445"/>
      <c r="Z43" s="445"/>
      <c r="AA43" s="445"/>
      <c r="AB43" s="445"/>
      <c r="AC43" s="445"/>
      <c r="AD43" s="445"/>
      <c r="AE43" s="445"/>
      <c r="AF43" s="445"/>
      <c r="AG43" s="445"/>
      <c r="AH43" s="445"/>
      <c r="AI43" s="445"/>
      <c r="AJ43" s="1"/>
      <c r="AK43" s="1"/>
    </row>
    <row r="44" spans="1:37" ht="31.5" customHeight="1" thickTop="1" thickBot="1" x14ac:dyDescent="0.3">
      <c r="A44" s="406" t="s">
        <v>37</v>
      </c>
      <c r="B44" s="406"/>
      <c r="C44" s="406"/>
      <c r="D44" s="406"/>
      <c r="E44" s="406"/>
      <c r="F44" s="406" t="s">
        <v>38</v>
      </c>
      <c r="G44" s="406"/>
      <c r="H44" s="406"/>
      <c r="I44" s="406"/>
      <c r="J44" s="406" t="s">
        <v>39</v>
      </c>
      <c r="K44" s="406"/>
      <c r="L44" s="406"/>
      <c r="M44" s="406"/>
      <c r="N44" s="406" t="s">
        <v>40</v>
      </c>
      <c r="O44" s="406"/>
      <c r="P44" s="406"/>
      <c r="Q44" s="406"/>
      <c r="R44" s="406"/>
      <c r="S44" s="406"/>
      <c r="T44" s="406"/>
      <c r="U44" s="406"/>
      <c r="V44" s="406"/>
      <c r="W44" s="406"/>
      <c r="X44" s="406" t="s">
        <v>41</v>
      </c>
      <c r="Y44" s="406"/>
      <c r="Z44" s="406"/>
      <c r="AA44" s="406"/>
      <c r="AB44" s="406"/>
      <c r="AC44" s="406"/>
      <c r="AD44" s="406"/>
      <c r="AE44" s="406"/>
      <c r="AF44" s="406" t="s">
        <v>42</v>
      </c>
      <c r="AG44" s="406"/>
      <c r="AH44" s="406"/>
      <c r="AI44" s="406"/>
      <c r="AJ44" s="1"/>
      <c r="AK44" s="1"/>
    </row>
    <row r="45" spans="1:37" ht="16.5" thickTop="1" thickBot="1" x14ac:dyDescent="0.3">
      <c r="A45" s="445">
        <v>2</v>
      </c>
      <c r="B45" s="445"/>
      <c r="C45" s="445"/>
      <c r="D45" s="445"/>
      <c r="E45" s="445"/>
      <c r="F45" s="446"/>
      <c r="G45" s="446"/>
      <c r="H45" s="446"/>
      <c r="I45" s="446"/>
      <c r="J45" s="445">
        <f>F45*$X$30</f>
        <v>0</v>
      </c>
      <c r="K45" s="445"/>
      <c r="L45" s="445"/>
      <c r="M45" s="445"/>
      <c r="N45" s="445"/>
      <c r="O45" s="445"/>
      <c r="P45" s="445"/>
      <c r="Q45" s="445"/>
      <c r="R45" s="445"/>
      <c r="S45" s="445"/>
      <c r="T45" s="445"/>
      <c r="U45" s="445"/>
      <c r="V45" s="445"/>
      <c r="W45" s="445"/>
      <c r="X45" s="445"/>
      <c r="Y45" s="445"/>
      <c r="Z45" s="445"/>
      <c r="AA45" s="445"/>
      <c r="AB45" s="445"/>
      <c r="AC45" s="445"/>
      <c r="AD45" s="445"/>
      <c r="AE45" s="445"/>
      <c r="AF45" s="445"/>
      <c r="AG45" s="445"/>
      <c r="AH45" s="445"/>
      <c r="AI45" s="445"/>
      <c r="AJ45" s="1"/>
      <c r="AK45" s="1"/>
    </row>
    <row r="46" spans="1:37" ht="16.5" thickTop="1" thickBot="1" x14ac:dyDescent="0.3">
      <c r="A46" s="445"/>
      <c r="B46" s="445"/>
      <c r="C46" s="445"/>
      <c r="D46" s="445"/>
      <c r="E46" s="445"/>
      <c r="F46" s="446"/>
      <c r="G46" s="446"/>
      <c r="H46" s="446"/>
      <c r="I46" s="446"/>
      <c r="J46" s="445"/>
      <c r="K46" s="445"/>
      <c r="L46" s="445"/>
      <c r="M46" s="445"/>
      <c r="N46" s="445"/>
      <c r="O46" s="445"/>
      <c r="P46" s="445"/>
      <c r="Q46" s="445"/>
      <c r="R46" s="445"/>
      <c r="S46" s="445"/>
      <c r="T46" s="445"/>
      <c r="U46" s="445"/>
      <c r="V46" s="445"/>
      <c r="W46" s="445"/>
      <c r="X46" s="445"/>
      <c r="Y46" s="445"/>
      <c r="Z46" s="445"/>
      <c r="AA46" s="445"/>
      <c r="AB46" s="445"/>
      <c r="AC46" s="445"/>
      <c r="AD46" s="445"/>
      <c r="AE46" s="445"/>
      <c r="AF46" s="445"/>
      <c r="AG46" s="445"/>
      <c r="AH46" s="445"/>
      <c r="AI46" s="445"/>
      <c r="AJ46" s="1"/>
      <c r="AK46" s="1"/>
    </row>
    <row r="47" spans="1:37" ht="16.5" thickTop="1" thickBot="1" x14ac:dyDescent="0.3">
      <c r="A47" s="445"/>
      <c r="B47" s="445"/>
      <c r="C47" s="445"/>
      <c r="D47" s="445"/>
      <c r="E47" s="445"/>
      <c r="F47" s="446"/>
      <c r="G47" s="446"/>
      <c r="H47" s="446"/>
      <c r="I47" s="446"/>
      <c r="J47" s="445"/>
      <c r="K47" s="445"/>
      <c r="L47" s="445"/>
      <c r="M47" s="445"/>
      <c r="N47" s="445"/>
      <c r="O47" s="445"/>
      <c r="P47" s="445"/>
      <c r="Q47" s="445"/>
      <c r="R47" s="445"/>
      <c r="S47" s="445"/>
      <c r="T47" s="445"/>
      <c r="U47" s="445"/>
      <c r="V47" s="445"/>
      <c r="W47" s="445"/>
      <c r="X47" s="445"/>
      <c r="Y47" s="445"/>
      <c r="Z47" s="445"/>
      <c r="AA47" s="445"/>
      <c r="AB47" s="445"/>
      <c r="AC47" s="445"/>
      <c r="AD47" s="445"/>
      <c r="AE47" s="445"/>
      <c r="AF47" s="445"/>
      <c r="AG47" s="445"/>
      <c r="AH47" s="445"/>
      <c r="AI47" s="445"/>
      <c r="AJ47" s="1"/>
      <c r="AK47" s="1"/>
    </row>
    <row r="48" spans="1:37" ht="16.5" thickTop="1" thickBot="1" x14ac:dyDescent="0.3">
      <c r="A48" s="445"/>
      <c r="B48" s="445"/>
      <c r="C48" s="445"/>
      <c r="D48" s="445"/>
      <c r="E48" s="445"/>
      <c r="F48" s="446"/>
      <c r="G48" s="446"/>
      <c r="H48" s="446"/>
      <c r="I48" s="446"/>
      <c r="J48" s="445"/>
      <c r="K48" s="445"/>
      <c r="L48" s="445"/>
      <c r="M48" s="445"/>
      <c r="N48" s="445"/>
      <c r="O48" s="445"/>
      <c r="P48" s="445"/>
      <c r="Q48" s="445"/>
      <c r="R48" s="445"/>
      <c r="S48" s="445"/>
      <c r="T48" s="445"/>
      <c r="U48" s="445"/>
      <c r="V48" s="445"/>
      <c r="W48" s="445"/>
      <c r="X48" s="445"/>
      <c r="Y48" s="445"/>
      <c r="Z48" s="445"/>
      <c r="AA48" s="445"/>
      <c r="AB48" s="445"/>
      <c r="AC48" s="445"/>
      <c r="AD48" s="445"/>
      <c r="AE48" s="445"/>
      <c r="AF48" s="445"/>
      <c r="AG48" s="445"/>
      <c r="AH48" s="445"/>
      <c r="AI48" s="445"/>
      <c r="AJ48" s="1"/>
      <c r="AK48" s="1"/>
    </row>
    <row r="49" spans="1:37" ht="16.5" thickTop="1" thickBot="1" x14ac:dyDescent="0.3">
      <c r="A49" s="445"/>
      <c r="B49" s="445"/>
      <c r="C49" s="445"/>
      <c r="D49" s="445"/>
      <c r="E49" s="445"/>
      <c r="F49" s="446"/>
      <c r="G49" s="446"/>
      <c r="H49" s="446"/>
      <c r="I49" s="446"/>
      <c r="J49" s="445"/>
      <c r="K49" s="445"/>
      <c r="L49" s="445"/>
      <c r="M49" s="445"/>
      <c r="N49" s="445"/>
      <c r="O49" s="445"/>
      <c r="P49" s="445"/>
      <c r="Q49" s="445"/>
      <c r="R49" s="445"/>
      <c r="S49" s="445"/>
      <c r="T49" s="445"/>
      <c r="U49" s="445"/>
      <c r="V49" s="445"/>
      <c r="W49" s="445"/>
      <c r="X49" s="445"/>
      <c r="Y49" s="445"/>
      <c r="Z49" s="445"/>
      <c r="AA49" s="445"/>
      <c r="AB49" s="445"/>
      <c r="AC49" s="445"/>
      <c r="AD49" s="445"/>
      <c r="AE49" s="445"/>
      <c r="AF49" s="445"/>
      <c r="AG49" s="445"/>
      <c r="AH49" s="445"/>
      <c r="AI49" s="445"/>
      <c r="AJ49" s="1"/>
      <c r="AK49" s="1"/>
    </row>
    <row r="50" spans="1:37" ht="31.5" customHeight="1" thickTop="1" thickBot="1" x14ac:dyDescent="0.3">
      <c r="A50" s="406" t="s">
        <v>37</v>
      </c>
      <c r="B50" s="406"/>
      <c r="C50" s="406"/>
      <c r="D50" s="406"/>
      <c r="E50" s="406"/>
      <c r="F50" s="406" t="s">
        <v>38</v>
      </c>
      <c r="G50" s="406"/>
      <c r="H50" s="406"/>
      <c r="I50" s="406"/>
      <c r="J50" s="406" t="s">
        <v>39</v>
      </c>
      <c r="K50" s="406"/>
      <c r="L50" s="406"/>
      <c r="M50" s="406"/>
      <c r="N50" s="406" t="s">
        <v>40</v>
      </c>
      <c r="O50" s="406"/>
      <c r="P50" s="406"/>
      <c r="Q50" s="406"/>
      <c r="R50" s="406"/>
      <c r="S50" s="406"/>
      <c r="T50" s="406"/>
      <c r="U50" s="406"/>
      <c r="V50" s="406"/>
      <c r="W50" s="406"/>
      <c r="X50" s="406" t="s">
        <v>41</v>
      </c>
      <c r="Y50" s="406"/>
      <c r="Z50" s="406"/>
      <c r="AA50" s="406"/>
      <c r="AB50" s="406"/>
      <c r="AC50" s="406"/>
      <c r="AD50" s="406"/>
      <c r="AE50" s="406"/>
      <c r="AF50" s="406" t="s">
        <v>42</v>
      </c>
      <c r="AG50" s="406"/>
      <c r="AH50" s="406"/>
      <c r="AI50" s="406"/>
      <c r="AJ50" s="1"/>
      <c r="AK50" s="1"/>
    </row>
    <row r="51" spans="1:37" ht="16.5" thickTop="1" thickBot="1" x14ac:dyDescent="0.3">
      <c r="A51" s="445">
        <v>3</v>
      </c>
      <c r="B51" s="445"/>
      <c r="C51" s="445"/>
      <c r="D51" s="445"/>
      <c r="E51" s="445"/>
      <c r="F51" s="446"/>
      <c r="G51" s="446"/>
      <c r="H51" s="446"/>
      <c r="I51" s="446"/>
      <c r="J51" s="445">
        <f>F51*$X$30</f>
        <v>0</v>
      </c>
      <c r="K51" s="445"/>
      <c r="L51" s="445"/>
      <c r="M51" s="445"/>
      <c r="N51" s="445"/>
      <c r="O51" s="445"/>
      <c r="P51" s="445"/>
      <c r="Q51" s="445"/>
      <c r="R51" s="445"/>
      <c r="S51" s="445"/>
      <c r="T51" s="445"/>
      <c r="U51" s="445"/>
      <c r="V51" s="445"/>
      <c r="W51" s="445"/>
      <c r="X51" s="445"/>
      <c r="Y51" s="445"/>
      <c r="Z51" s="445"/>
      <c r="AA51" s="445"/>
      <c r="AB51" s="445"/>
      <c r="AC51" s="445"/>
      <c r="AD51" s="445"/>
      <c r="AE51" s="445"/>
      <c r="AF51" s="445"/>
      <c r="AG51" s="445"/>
      <c r="AH51" s="445"/>
      <c r="AI51" s="445"/>
      <c r="AJ51" s="1"/>
      <c r="AK51" s="1"/>
    </row>
    <row r="52" spans="1:37" ht="16.5" thickTop="1" thickBot="1" x14ac:dyDescent="0.3">
      <c r="A52" s="445"/>
      <c r="B52" s="445"/>
      <c r="C52" s="445"/>
      <c r="D52" s="445"/>
      <c r="E52" s="445"/>
      <c r="F52" s="446"/>
      <c r="G52" s="446"/>
      <c r="H52" s="446"/>
      <c r="I52" s="446"/>
      <c r="J52" s="445"/>
      <c r="K52" s="445"/>
      <c r="L52" s="445"/>
      <c r="M52" s="445"/>
      <c r="N52" s="445"/>
      <c r="O52" s="445"/>
      <c r="P52" s="445"/>
      <c r="Q52" s="445"/>
      <c r="R52" s="445"/>
      <c r="S52" s="445"/>
      <c r="T52" s="445"/>
      <c r="U52" s="445"/>
      <c r="V52" s="445"/>
      <c r="W52" s="445"/>
      <c r="X52" s="445"/>
      <c r="Y52" s="445"/>
      <c r="Z52" s="445"/>
      <c r="AA52" s="445"/>
      <c r="AB52" s="445"/>
      <c r="AC52" s="445"/>
      <c r="AD52" s="445"/>
      <c r="AE52" s="445"/>
      <c r="AF52" s="445"/>
      <c r="AG52" s="445"/>
      <c r="AH52" s="445"/>
      <c r="AI52" s="445"/>
      <c r="AJ52" s="1"/>
      <c r="AK52" s="1"/>
    </row>
    <row r="53" spans="1:37" ht="16.5" thickTop="1" thickBot="1" x14ac:dyDescent="0.3">
      <c r="A53" s="445"/>
      <c r="B53" s="445"/>
      <c r="C53" s="445"/>
      <c r="D53" s="445"/>
      <c r="E53" s="445"/>
      <c r="F53" s="446"/>
      <c r="G53" s="446"/>
      <c r="H53" s="446"/>
      <c r="I53" s="446"/>
      <c r="J53" s="445"/>
      <c r="K53" s="445"/>
      <c r="L53" s="445"/>
      <c r="M53" s="445"/>
      <c r="N53" s="445"/>
      <c r="O53" s="445"/>
      <c r="P53" s="445"/>
      <c r="Q53" s="445"/>
      <c r="R53" s="445"/>
      <c r="S53" s="445"/>
      <c r="T53" s="445"/>
      <c r="U53" s="445"/>
      <c r="V53" s="445"/>
      <c r="W53" s="445"/>
      <c r="X53" s="445"/>
      <c r="Y53" s="445"/>
      <c r="Z53" s="445"/>
      <c r="AA53" s="445"/>
      <c r="AB53" s="445"/>
      <c r="AC53" s="445"/>
      <c r="AD53" s="445"/>
      <c r="AE53" s="445"/>
      <c r="AF53" s="445"/>
      <c r="AG53" s="445"/>
      <c r="AH53" s="445"/>
      <c r="AI53" s="445"/>
      <c r="AJ53" s="1"/>
      <c r="AK53" s="1"/>
    </row>
    <row r="54" spans="1:37" ht="16.5" thickTop="1" thickBot="1" x14ac:dyDescent="0.3">
      <c r="A54" s="445"/>
      <c r="B54" s="445"/>
      <c r="C54" s="445"/>
      <c r="D54" s="445"/>
      <c r="E54" s="445"/>
      <c r="F54" s="446"/>
      <c r="G54" s="446"/>
      <c r="H54" s="446"/>
      <c r="I54" s="446"/>
      <c r="J54" s="445"/>
      <c r="K54" s="445"/>
      <c r="L54" s="445"/>
      <c r="M54" s="445"/>
      <c r="N54" s="445"/>
      <c r="O54" s="445"/>
      <c r="P54" s="445"/>
      <c r="Q54" s="445"/>
      <c r="R54" s="445"/>
      <c r="S54" s="445"/>
      <c r="T54" s="445"/>
      <c r="U54" s="445"/>
      <c r="V54" s="445"/>
      <c r="W54" s="445"/>
      <c r="X54" s="445"/>
      <c r="Y54" s="445"/>
      <c r="Z54" s="445"/>
      <c r="AA54" s="445"/>
      <c r="AB54" s="445"/>
      <c r="AC54" s="445"/>
      <c r="AD54" s="445"/>
      <c r="AE54" s="445"/>
      <c r="AF54" s="445"/>
      <c r="AG54" s="445"/>
      <c r="AH54" s="445"/>
      <c r="AI54" s="445"/>
      <c r="AJ54" s="1"/>
      <c r="AK54" s="1"/>
    </row>
    <row r="55" spans="1:37" ht="16.5" thickTop="1" thickBot="1" x14ac:dyDescent="0.3">
      <c r="A55" s="445"/>
      <c r="B55" s="445"/>
      <c r="C55" s="445"/>
      <c r="D55" s="445"/>
      <c r="E55" s="445"/>
      <c r="F55" s="446"/>
      <c r="G55" s="446"/>
      <c r="H55" s="446"/>
      <c r="I55" s="446"/>
      <c r="J55" s="445"/>
      <c r="K55" s="445"/>
      <c r="L55" s="445"/>
      <c r="M55" s="445"/>
      <c r="N55" s="445"/>
      <c r="O55" s="445"/>
      <c r="P55" s="445"/>
      <c r="Q55" s="445"/>
      <c r="R55" s="445"/>
      <c r="S55" s="445"/>
      <c r="T55" s="445"/>
      <c r="U55" s="445"/>
      <c r="V55" s="445"/>
      <c r="W55" s="445"/>
      <c r="X55" s="445"/>
      <c r="Y55" s="445"/>
      <c r="Z55" s="445"/>
      <c r="AA55" s="445"/>
      <c r="AB55" s="445"/>
      <c r="AC55" s="445"/>
      <c r="AD55" s="445"/>
      <c r="AE55" s="445"/>
      <c r="AF55" s="445"/>
      <c r="AG55" s="445"/>
      <c r="AH55" s="445"/>
      <c r="AI55" s="445"/>
      <c r="AJ55" s="1"/>
      <c r="AK55" s="1"/>
    </row>
    <row r="56" spans="1:37" ht="31.5" customHeight="1" thickTop="1" thickBot="1" x14ac:dyDescent="0.3">
      <c r="A56" s="406" t="s">
        <v>37</v>
      </c>
      <c r="B56" s="406"/>
      <c r="C56" s="406"/>
      <c r="D56" s="406"/>
      <c r="E56" s="406"/>
      <c r="F56" s="406" t="s">
        <v>38</v>
      </c>
      <c r="G56" s="406"/>
      <c r="H56" s="406"/>
      <c r="I56" s="406"/>
      <c r="J56" s="406" t="s">
        <v>39</v>
      </c>
      <c r="K56" s="406"/>
      <c r="L56" s="406"/>
      <c r="M56" s="406"/>
      <c r="N56" s="406" t="s">
        <v>40</v>
      </c>
      <c r="O56" s="406"/>
      <c r="P56" s="406"/>
      <c r="Q56" s="406"/>
      <c r="R56" s="406"/>
      <c r="S56" s="406"/>
      <c r="T56" s="406"/>
      <c r="U56" s="406"/>
      <c r="V56" s="406"/>
      <c r="W56" s="406"/>
      <c r="X56" s="406" t="s">
        <v>41</v>
      </c>
      <c r="Y56" s="406"/>
      <c r="Z56" s="406"/>
      <c r="AA56" s="406"/>
      <c r="AB56" s="406"/>
      <c r="AC56" s="406"/>
      <c r="AD56" s="406"/>
      <c r="AE56" s="406"/>
      <c r="AF56" s="406" t="s">
        <v>42</v>
      </c>
      <c r="AG56" s="406"/>
      <c r="AH56" s="406"/>
      <c r="AI56" s="406"/>
      <c r="AJ56" s="1"/>
      <c r="AK56" s="1"/>
    </row>
    <row r="57" spans="1:37" ht="16.5" thickTop="1" thickBot="1" x14ac:dyDescent="0.3">
      <c r="A57" s="445">
        <v>4</v>
      </c>
      <c r="B57" s="445"/>
      <c r="C57" s="445"/>
      <c r="D57" s="445"/>
      <c r="E57" s="445"/>
      <c r="F57" s="446"/>
      <c r="G57" s="446"/>
      <c r="H57" s="446"/>
      <c r="I57" s="446"/>
      <c r="J57" s="445">
        <f>F57*$X$30</f>
        <v>0</v>
      </c>
      <c r="K57" s="445"/>
      <c r="L57" s="445"/>
      <c r="M57" s="445"/>
      <c r="N57" s="445"/>
      <c r="O57" s="445"/>
      <c r="P57" s="445"/>
      <c r="Q57" s="445"/>
      <c r="R57" s="445"/>
      <c r="S57" s="445"/>
      <c r="T57" s="445"/>
      <c r="U57" s="445"/>
      <c r="V57" s="445"/>
      <c r="W57" s="445"/>
      <c r="X57" s="445"/>
      <c r="Y57" s="445"/>
      <c r="Z57" s="445"/>
      <c r="AA57" s="445"/>
      <c r="AB57" s="445"/>
      <c r="AC57" s="445"/>
      <c r="AD57" s="445"/>
      <c r="AE57" s="445"/>
      <c r="AF57" s="445"/>
      <c r="AG57" s="445"/>
      <c r="AH57" s="445"/>
      <c r="AI57" s="445"/>
      <c r="AJ57" s="1"/>
      <c r="AK57" s="1"/>
    </row>
    <row r="58" spans="1:37" ht="16.5" thickTop="1" thickBot="1" x14ac:dyDescent="0.3">
      <c r="A58" s="445"/>
      <c r="B58" s="445"/>
      <c r="C58" s="445"/>
      <c r="D58" s="445"/>
      <c r="E58" s="445"/>
      <c r="F58" s="446"/>
      <c r="G58" s="446"/>
      <c r="H58" s="446"/>
      <c r="I58" s="446"/>
      <c r="J58" s="445"/>
      <c r="K58" s="445"/>
      <c r="L58" s="445"/>
      <c r="M58" s="445"/>
      <c r="N58" s="445"/>
      <c r="O58" s="445"/>
      <c r="P58" s="445"/>
      <c r="Q58" s="445"/>
      <c r="R58" s="445"/>
      <c r="S58" s="445"/>
      <c r="T58" s="445"/>
      <c r="U58" s="445"/>
      <c r="V58" s="445"/>
      <c r="W58" s="445"/>
      <c r="X58" s="445"/>
      <c r="Y58" s="445"/>
      <c r="Z58" s="445"/>
      <c r="AA58" s="445"/>
      <c r="AB58" s="445"/>
      <c r="AC58" s="445"/>
      <c r="AD58" s="445"/>
      <c r="AE58" s="445"/>
      <c r="AF58" s="445"/>
      <c r="AG58" s="445"/>
      <c r="AH58" s="445"/>
      <c r="AI58" s="445"/>
      <c r="AJ58" s="1"/>
      <c r="AK58" s="1"/>
    </row>
    <row r="59" spans="1:37" ht="16.5" thickTop="1" thickBot="1" x14ac:dyDescent="0.3">
      <c r="A59" s="445"/>
      <c r="B59" s="445"/>
      <c r="C59" s="445"/>
      <c r="D59" s="445"/>
      <c r="E59" s="445"/>
      <c r="F59" s="446"/>
      <c r="G59" s="446"/>
      <c r="H59" s="446"/>
      <c r="I59" s="446"/>
      <c r="J59" s="445"/>
      <c r="K59" s="445"/>
      <c r="L59" s="445"/>
      <c r="M59" s="445"/>
      <c r="N59" s="445"/>
      <c r="O59" s="445"/>
      <c r="P59" s="445"/>
      <c r="Q59" s="445"/>
      <c r="R59" s="445"/>
      <c r="S59" s="445"/>
      <c r="T59" s="445"/>
      <c r="U59" s="445"/>
      <c r="V59" s="445"/>
      <c r="W59" s="445"/>
      <c r="X59" s="445"/>
      <c r="Y59" s="445"/>
      <c r="Z59" s="445"/>
      <c r="AA59" s="445"/>
      <c r="AB59" s="445"/>
      <c r="AC59" s="445"/>
      <c r="AD59" s="445"/>
      <c r="AE59" s="445"/>
      <c r="AF59" s="445"/>
      <c r="AG59" s="445"/>
      <c r="AH59" s="445"/>
      <c r="AI59" s="445"/>
      <c r="AJ59" s="1"/>
      <c r="AK59" s="1"/>
    </row>
    <row r="60" spans="1:37" ht="16.5" thickTop="1" thickBot="1" x14ac:dyDescent="0.3">
      <c r="A60" s="445"/>
      <c r="B60" s="445"/>
      <c r="C60" s="445"/>
      <c r="D60" s="445"/>
      <c r="E60" s="445"/>
      <c r="F60" s="446"/>
      <c r="G60" s="446"/>
      <c r="H60" s="446"/>
      <c r="I60" s="446"/>
      <c r="J60" s="445"/>
      <c r="K60" s="445"/>
      <c r="L60" s="445"/>
      <c r="M60" s="445"/>
      <c r="N60" s="445"/>
      <c r="O60" s="445"/>
      <c r="P60" s="445"/>
      <c r="Q60" s="445"/>
      <c r="R60" s="445"/>
      <c r="S60" s="445"/>
      <c r="T60" s="445"/>
      <c r="U60" s="445"/>
      <c r="V60" s="445"/>
      <c r="W60" s="445"/>
      <c r="X60" s="445"/>
      <c r="Y60" s="445"/>
      <c r="Z60" s="445"/>
      <c r="AA60" s="445"/>
      <c r="AB60" s="445"/>
      <c r="AC60" s="445"/>
      <c r="AD60" s="445"/>
      <c r="AE60" s="445"/>
      <c r="AF60" s="445"/>
      <c r="AG60" s="445"/>
      <c r="AH60" s="445"/>
      <c r="AI60" s="445"/>
      <c r="AJ60" s="1"/>
      <c r="AK60" s="1"/>
    </row>
    <row r="61" spans="1:37" ht="16.5" thickTop="1" thickBot="1" x14ac:dyDescent="0.3">
      <c r="A61" s="445"/>
      <c r="B61" s="445"/>
      <c r="C61" s="445"/>
      <c r="D61" s="445"/>
      <c r="E61" s="445"/>
      <c r="F61" s="446"/>
      <c r="G61" s="446"/>
      <c r="H61" s="446"/>
      <c r="I61" s="446"/>
      <c r="J61" s="445"/>
      <c r="K61" s="445"/>
      <c r="L61" s="445"/>
      <c r="M61" s="445"/>
      <c r="N61" s="445"/>
      <c r="O61" s="445"/>
      <c r="P61" s="445"/>
      <c r="Q61" s="445"/>
      <c r="R61" s="445"/>
      <c r="S61" s="445"/>
      <c r="T61" s="445"/>
      <c r="U61" s="445"/>
      <c r="V61" s="445"/>
      <c r="W61" s="445"/>
      <c r="X61" s="445"/>
      <c r="Y61" s="445"/>
      <c r="Z61" s="445"/>
      <c r="AA61" s="445"/>
      <c r="AB61" s="445"/>
      <c r="AC61" s="445"/>
      <c r="AD61" s="445"/>
      <c r="AE61" s="445"/>
      <c r="AF61" s="445"/>
      <c r="AG61" s="445"/>
      <c r="AH61" s="445"/>
      <c r="AI61" s="445"/>
      <c r="AJ61" s="1"/>
      <c r="AK61" s="1"/>
    </row>
    <row r="62" spans="1:37" ht="31.5" customHeight="1" thickTop="1" thickBot="1" x14ac:dyDescent="0.3">
      <c r="A62" s="406" t="s">
        <v>37</v>
      </c>
      <c r="B62" s="406"/>
      <c r="C62" s="406"/>
      <c r="D62" s="406"/>
      <c r="E62" s="406"/>
      <c r="F62" s="406" t="s">
        <v>38</v>
      </c>
      <c r="G62" s="406"/>
      <c r="H62" s="406"/>
      <c r="I62" s="406"/>
      <c r="J62" s="406" t="s">
        <v>39</v>
      </c>
      <c r="K62" s="406"/>
      <c r="L62" s="406"/>
      <c r="M62" s="406"/>
      <c r="N62" s="406" t="s">
        <v>40</v>
      </c>
      <c r="O62" s="406"/>
      <c r="P62" s="406"/>
      <c r="Q62" s="406"/>
      <c r="R62" s="406"/>
      <c r="S62" s="406"/>
      <c r="T62" s="406"/>
      <c r="U62" s="406"/>
      <c r="V62" s="406"/>
      <c r="W62" s="406"/>
      <c r="X62" s="406" t="s">
        <v>41</v>
      </c>
      <c r="Y62" s="406"/>
      <c r="Z62" s="406"/>
      <c r="AA62" s="406"/>
      <c r="AB62" s="406"/>
      <c r="AC62" s="406"/>
      <c r="AD62" s="406"/>
      <c r="AE62" s="406"/>
      <c r="AF62" s="406" t="s">
        <v>42</v>
      </c>
      <c r="AG62" s="406"/>
      <c r="AH62" s="406"/>
      <c r="AI62" s="406"/>
      <c r="AJ62" s="1"/>
      <c r="AK62" s="1"/>
    </row>
    <row r="63" spans="1:37" ht="16.5" thickTop="1" thickBot="1" x14ac:dyDescent="0.3">
      <c r="A63" s="445">
        <v>5</v>
      </c>
      <c r="B63" s="445"/>
      <c r="C63" s="445"/>
      <c r="D63" s="445"/>
      <c r="E63" s="445"/>
      <c r="F63" s="446"/>
      <c r="G63" s="446"/>
      <c r="H63" s="446"/>
      <c r="I63" s="446"/>
      <c r="J63" s="445">
        <f>F63*$X$30</f>
        <v>0</v>
      </c>
      <c r="K63" s="445"/>
      <c r="L63" s="445"/>
      <c r="M63" s="445"/>
      <c r="N63" s="445"/>
      <c r="O63" s="445"/>
      <c r="P63" s="445"/>
      <c r="Q63" s="445"/>
      <c r="R63" s="445"/>
      <c r="S63" s="445"/>
      <c r="T63" s="445"/>
      <c r="U63" s="445"/>
      <c r="V63" s="445"/>
      <c r="W63" s="445"/>
      <c r="X63" s="445"/>
      <c r="Y63" s="445"/>
      <c r="Z63" s="445"/>
      <c r="AA63" s="445"/>
      <c r="AB63" s="445"/>
      <c r="AC63" s="445"/>
      <c r="AD63" s="445"/>
      <c r="AE63" s="445"/>
      <c r="AF63" s="445"/>
      <c r="AG63" s="445"/>
      <c r="AH63" s="445"/>
      <c r="AI63" s="445"/>
      <c r="AJ63" s="1"/>
      <c r="AK63" s="1"/>
    </row>
    <row r="64" spans="1:37" ht="16.5" thickTop="1" thickBot="1" x14ac:dyDescent="0.3">
      <c r="A64" s="445"/>
      <c r="B64" s="445"/>
      <c r="C64" s="445"/>
      <c r="D64" s="445"/>
      <c r="E64" s="445"/>
      <c r="F64" s="446"/>
      <c r="G64" s="446"/>
      <c r="H64" s="446"/>
      <c r="I64" s="446"/>
      <c r="J64" s="445"/>
      <c r="K64" s="445"/>
      <c r="L64" s="445"/>
      <c r="M64" s="445"/>
      <c r="N64" s="445"/>
      <c r="O64" s="445"/>
      <c r="P64" s="445"/>
      <c r="Q64" s="445"/>
      <c r="R64" s="445"/>
      <c r="S64" s="445"/>
      <c r="T64" s="445"/>
      <c r="U64" s="445"/>
      <c r="V64" s="445"/>
      <c r="W64" s="445"/>
      <c r="X64" s="445"/>
      <c r="Y64" s="445"/>
      <c r="Z64" s="445"/>
      <c r="AA64" s="445"/>
      <c r="AB64" s="445"/>
      <c r="AC64" s="445"/>
      <c r="AD64" s="445"/>
      <c r="AE64" s="445"/>
      <c r="AF64" s="445"/>
      <c r="AG64" s="445"/>
      <c r="AH64" s="445"/>
      <c r="AI64" s="445"/>
      <c r="AJ64" s="1"/>
      <c r="AK64" s="1"/>
    </row>
    <row r="65" spans="1:37" ht="16.5" thickTop="1" thickBot="1" x14ac:dyDescent="0.3">
      <c r="A65" s="445"/>
      <c r="B65" s="445"/>
      <c r="C65" s="445"/>
      <c r="D65" s="445"/>
      <c r="E65" s="445"/>
      <c r="F65" s="446"/>
      <c r="G65" s="446"/>
      <c r="H65" s="446"/>
      <c r="I65" s="446"/>
      <c r="J65" s="445"/>
      <c r="K65" s="445"/>
      <c r="L65" s="445"/>
      <c r="M65" s="445"/>
      <c r="N65" s="445"/>
      <c r="O65" s="445"/>
      <c r="P65" s="445"/>
      <c r="Q65" s="445"/>
      <c r="R65" s="445"/>
      <c r="S65" s="445"/>
      <c r="T65" s="445"/>
      <c r="U65" s="445"/>
      <c r="V65" s="445"/>
      <c r="W65" s="445"/>
      <c r="X65" s="445"/>
      <c r="Y65" s="445"/>
      <c r="Z65" s="445"/>
      <c r="AA65" s="445"/>
      <c r="AB65" s="445"/>
      <c r="AC65" s="445"/>
      <c r="AD65" s="445"/>
      <c r="AE65" s="445"/>
      <c r="AF65" s="445"/>
      <c r="AG65" s="445"/>
      <c r="AH65" s="445"/>
      <c r="AI65" s="445"/>
      <c r="AJ65" s="1"/>
      <c r="AK65" s="1"/>
    </row>
    <row r="66" spans="1:37" ht="16.5" thickTop="1" thickBot="1" x14ac:dyDescent="0.3">
      <c r="A66" s="445"/>
      <c r="B66" s="445"/>
      <c r="C66" s="445"/>
      <c r="D66" s="445"/>
      <c r="E66" s="445"/>
      <c r="F66" s="446"/>
      <c r="G66" s="446"/>
      <c r="H66" s="446"/>
      <c r="I66" s="446"/>
      <c r="J66" s="445"/>
      <c r="K66" s="445"/>
      <c r="L66" s="445"/>
      <c r="M66" s="445"/>
      <c r="N66" s="445"/>
      <c r="O66" s="445"/>
      <c r="P66" s="445"/>
      <c r="Q66" s="445"/>
      <c r="R66" s="445"/>
      <c r="S66" s="445"/>
      <c r="T66" s="445"/>
      <c r="U66" s="445"/>
      <c r="V66" s="445"/>
      <c r="W66" s="445"/>
      <c r="X66" s="445"/>
      <c r="Y66" s="445"/>
      <c r="Z66" s="445"/>
      <c r="AA66" s="445"/>
      <c r="AB66" s="445"/>
      <c r="AC66" s="445"/>
      <c r="AD66" s="445"/>
      <c r="AE66" s="445"/>
      <c r="AF66" s="445"/>
      <c r="AG66" s="445"/>
      <c r="AH66" s="445"/>
      <c r="AI66" s="445"/>
      <c r="AJ66" s="1"/>
      <c r="AK66" s="1"/>
    </row>
    <row r="67" spans="1:37" ht="16.5" thickTop="1" thickBot="1" x14ac:dyDescent="0.3">
      <c r="A67" s="445"/>
      <c r="B67" s="445"/>
      <c r="C67" s="445"/>
      <c r="D67" s="445"/>
      <c r="E67" s="445"/>
      <c r="F67" s="446"/>
      <c r="G67" s="446"/>
      <c r="H67" s="446"/>
      <c r="I67" s="446"/>
      <c r="J67" s="445"/>
      <c r="K67" s="445"/>
      <c r="L67" s="445"/>
      <c r="M67" s="445"/>
      <c r="N67" s="445"/>
      <c r="O67" s="445"/>
      <c r="P67" s="445"/>
      <c r="Q67" s="445"/>
      <c r="R67" s="445"/>
      <c r="S67" s="445"/>
      <c r="T67" s="445"/>
      <c r="U67" s="445"/>
      <c r="V67" s="445"/>
      <c r="W67" s="445"/>
      <c r="X67" s="445"/>
      <c r="Y67" s="445"/>
      <c r="Z67" s="445"/>
      <c r="AA67" s="445"/>
      <c r="AB67" s="445"/>
      <c r="AC67" s="445"/>
      <c r="AD67" s="445"/>
      <c r="AE67" s="445"/>
      <c r="AF67" s="445"/>
      <c r="AG67" s="445"/>
      <c r="AH67" s="445"/>
      <c r="AI67" s="445"/>
      <c r="AJ67" s="1"/>
      <c r="AK67" s="1"/>
    </row>
    <row r="68" spans="1:37" ht="31.5" hidden="1" customHeight="1" thickTop="1" thickBot="1" x14ac:dyDescent="0.3">
      <c r="A68" s="406" t="s">
        <v>37</v>
      </c>
      <c r="B68" s="406"/>
      <c r="C68" s="406"/>
      <c r="D68" s="406"/>
      <c r="E68" s="406"/>
      <c r="F68" s="406" t="s">
        <v>38</v>
      </c>
      <c r="G68" s="406"/>
      <c r="H68" s="406"/>
      <c r="I68" s="406"/>
      <c r="J68" s="406" t="s">
        <v>39</v>
      </c>
      <c r="K68" s="406"/>
      <c r="L68" s="406"/>
      <c r="M68" s="406"/>
      <c r="N68" s="406" t="s">
        <v>40</v>
      </c>
      <c r="O68" s="406"/>
      <c r="P68" s="406"/>
      <c r="Q68" s="406"/>
      <c r="R68" s="406"/>
      <c r="S68" s="406"/>
      <c r="T68" s="406"/>
      <c r="U68" s="406"/>
      <c r="V68" s="406"/>
      <c r="W68" s="406"/>
      <c r="X68" s="406" t="s">
        <v>41</v>
      </c>
      <c r="Y68" s="406"/>
      <c r="Z68" s="406"/>
      <c r="AA68" s="406"/>
      <c r="AB68" s="406"/>
      <c r="AC68" s="406"/>
      <c r="AD68" s="406"/>
      <c r="AE68" s="406"/>
      <c r="AF68" s="406" t="s">
        <v>42</v>
      </c>
      <c r="AG68" s="406"/>
      <c r="AH68" s="406"/>
      <c r="AI68" s="406"/>
      <c r="AJ68" s="1"/>
      <c r="AK68" s="1"/>
    </row>
    <row r="69" spans="1:37" ht="16.5" hidden="1" customHeight="1" thickTop="1" thickBot="1" x14ac:dyDescent="0.3">
      <c r="A69" s="445">
        <v>6</v>
      </c>
      <c r="B69" s="445"/>
      <c r="C69" s="445"/>
      <c r="D69" s="445"/>
      <c r="E69" s="445"/>
      <c r="F69" s="446"/>
      <c r="G69" s="446"/>
      <c r="H69" s="446"/>
      <c r="I69" s="446"/>
      <c r="J69" s="445">
        <f>F69*$X$30</f>
        <v>0</v>
      </c>
      <c r="K69" s="445"/>
      <c r="L69" s="445"/>
      <c r="M69" s="445"/>
      <c r="N69" s="445"/>
      <c r="O69" s="445"/>
      <c r="P69" s="445"/>
      <c r="Q69" s="445"/>
      <c r="R69" s="445"/>
      <c r="S69" s="445"/>
      <c r="T69" s="445"/>
      <c r="U69" s="445"/>
      <c r="V69" s="445"/>
      <c r="W69" s="445"/>
      <c r="X69" s="445"/>
      <c r="Y69" s="445"/>
      <c r="Z69" s="445"/>
      <c r="AA69" s="445"/>
      <c r="AB69" s="445"/>
      <c r="AC69" s="445"/>
      <c r="AD69" s="445"/>
      <c r="AE69" s="445"/>
      <c r="AF69" s="445"/>
      <c r="AG69" s="445"/>
      <c r="AH69" s="445"/>
      <c r="AI69" s="445"/>
      <c r="AJ69" s="1"/>
      <c r="AK69" s="1"/>
    </row>
    <row r="70" spans="1:37" ht="16.5" hidden="1" customHeight="1" thickTop="1" thickBot="1" x14ac:dyDescent="0.3">
      <c r="A70" s="445"/>
      <c r="B70" s="445"/>
      <c r="C70" s="445"/>
      <c r="D70" s="445"/>
      <c r="E70" s="445"/>
      <c r="F70" s="446"/>
      <c r="G70" s="446"/>
      <c r="H70" s="446"/>
      <c r="I70" s="446"/>
      <c r="J70" s="445"/>
      <c r="K70" s="445"/>
      <c r="L70" s="445"/>
      <c r="M70" s="445"/>
      <c r="N70" s="445"/>
      <c r="O70" s="445"/>
      <c r="P70" s="445"/>
      <c r="Q70" s="445"/>
      <c r="R70" s="445"/>
      <c r="S70" s="445"/>
      <c r="T70" s="445"/>
      <c r="U70" s="445"/>
      <c r="V70" s="445"/>
      <c r="W70" s="445"/>
      <c r="X70" s="445"/>
      <c r="Y70" s="445"/>
      <c r="Z70" s="445"/>
      <c r="AA70" s="445"/>
      <c r="AB70" s="445"/>
      <c r="AC70" s="445"/>
      <c r="AD70" s="445"/>
      <c r="AE70" s="445"/>
      <c r="AF70" s="445"/>
      <c r="AG70" s="445"/>
      <c r="AH70" s="445"/>
      <c r="AI70" s="445"/>
      <c r="AJ70" s="1"/>
      <c r="AK70" s="1"/>
    </row>
    <row r="71" spans="1:37" ht="16.5" hidden="1" customHeight="1" thickTop="1" thickBot="1" x14ac:dyDescent="0.3">
      <c r="A71" s="445"/>
      <c r="B71" s="445"/>
      <c r="C71" s="445"/>
      <c r="D71" s="445"/>
      <c r="E71" s="445"/>
      <c r="F71" s="446"/>
      <c r="G71" s="446"/>
      <c r="H71" s="446"/>
      <c r="I71" s="446"/>
      <c r="J71" s="445"/>
      <c r="K71" s="445"/>
      <c r="L71" s="445"/>
      <c r="M71" s="445"/>
      <c r="N71" s="445"/>
      <c r="O71" s="445"/>
      <c r="P71" s="445"/>
      <c r="Q71" s="445"/>
      <c r="R71" s="445"/>
      <c r="S71" s="445"/>
      <c r="T71" s="445"/>
      <c r="U71" s="445"/>
      <c r="V71" s="445"/>
      <c r="W71" s="445"/>
      <c r="X71" s="445"/>
      <c r="Y71" s="445"/>
      <c r="Z71" s="445"/>
      <c r="AA71" s="445"/>
      <c r="AB71" s="445"/>
      <c r="AC71" s="445"/>
      <c r="AD71" s="445"/>
      <c r="AE71" s="445"/>
      <c r="AF71" s="445"/>
      <c r="AG71" s="445"/>
      <c r="AH71" s="445"/>
      <c r="AI71" s="445"/>
      <c r="AJ71" s="1"/>
      <c r="AK71" s="1"/>
    </row>
    <row r="72" spans="1:37" ht="16.5" hidden="1" customHeight="1" thickTop="1" thickBot="1" x14ac:dyDescent="0.3">
      <c r="A72" s="445"/>
      <c r="B72" s="445"/>
      <c r="C72" s="445"/>
      <c r="D72" s="445"/>
      <c r="E72" s="445"/>
      <c r="F72" s="446"/>
      <c r="G72" s="446"/>
      <c r="H72" s="446"/>
      <c r="I72" s="446"/>
      <c r="J72" s="445"/>
      <c r="K72" s="445"/>
      <c r="L72" s="445"/>
      <c r="M72" s="445"/>
      <c r="N72" s="445"/>
      <c r="O72" s="445"/>
      <c r="P72" s="445"/>
      <c r="Q72" s="445"/>
      <c r="R72" s="445"/>
      <c r="S72" s="445"/>
      <c r="T72" s="445"/>
      <c r="U72" s="445"/>
      <c r="V72" s="445"/>
      <c r="W72" s="445"/>
      <c r="X72" s="445"/>
      <c r="Y72" s="445"/>
      <c r="Z72" s="445"/>
      <c r="AA72" s="445"/>
      <c r="AB72" s="445"/>
      <c r="AC72" s="445"/>
      <c r="AD72" s="445"/>
      <c r="AE72" s="445"/>
      <c r="AF72" s="445"/>
      <c r="AG72" s="445"/>
      <c r="AH72" s="445"/>
      <c r="AI72" s="445"/>
      <c r="AJ72" s="1"/>
      <c r="AK72" s="1"/>
    </row>
    <row r="73" spans="1:37" ht="16.5" hidden="1" customHeight="1" thickTop="1" thickBot="1" x14ac:dyDescent="0.3">
      <c r="A73" s="445"/>
      <c r="B73" s="445"/>
      <c r="C73" s="445"/>
      <c r="D73" s="445"/>
      <c r="E73" s="445"/>
      <c r="F73" s="446"/>
      <c r="G73" s="446"/>
      <c r="H73" s="446"/>
      <c r="I73" s="446"/>
      <c r="J73" s="445"/>
      <c r="K73" s="445"/>
      <c r="L73" s="445"/>
      <c r="M73" s="445"/>
      <c r="N73" s="445"/>
      <c r="O73" s="445"/>
      <c r="P73" s="445"/>
      <c r="Q73" s="445"/>
      <c r="R73" s="445"/>
      <c r="S73" s="445"/>
      <c r="T73" s="445"/>
      <c r="U73" s="445"/>
      <c r="V73" s="445"/>
      <c r="W73" s="445"/>
      <c r="X73" s="445"/>
      <c r="Y73" s="445"/>
      <c r="Z73" s="445"/>
      <c r="AA73" s="445"/>
      <c r="AB73" s="445"/>
      <c r="AC73" s="445"/>
      <c r="AD73" s="445"/>
      <c r="AE73" s="445"/>
      <c r="AF73" s="445"/>
      <c r="AG73" s="445"/>
      <c r="AH73" s="445"/>
      <c r="AI73" s="445"/>
      <c r="AJ73" s="1"/>
      <c r="AK73" s="1"/>
    </row>
    <row r="74" spans="1:37" ht="31.5" hidden="1" customHeight="1" thickTop="1" thickBot="1" x14ac:dyDescent="0.3">
      <c r="A74" s="406" t="s">
        <v>37</v>
      </c>
      <c r="B74" s="406"/>
      <c r="C74" s="406"/>
      <c r="D74" s="406"/>
      <c r="E74" s="406"/>
      <c r="F74" s="406" t="s">
        <v>38</v>
      </c>
      <c r="G74" s="406"/>
      <c r="H74" s="406"/>
      <c r="I74" s="406"/>
      <c r="J74" s="406" t="s">
        <v>39</v>
      </c>
      <c r="K74" s="406"/>
      <c r="L74" s="406"/>
      <c r="M74" s="406"/>
      <c r="N74" s="406" t="s">
        <v>40</v>
      </c>
      <c r="O74" s="406"/>
      <c r="P74" s="406"/>
      <c r="Q74" s="406"/>
      <c r="R74" s="406"/>
      <c r="S74" s="406"/>
      <c r="T74" s="406"/>
      <c r="U74" s="406"/>
      <c r="V74" s="406"/>
      <c r="W74" s="406"/>
      <c r="X74" s="406" t="s">
        <v>41</v>
      </c>
      <c r="Y74" s="406"/>
      <c r="Z74" s="406"/>
      <c r="AA74" s="406"/>
      <c r="AB74" s="406"/>
      <c r="AC74" s="406"/>
      <c r="AD74" s="406"/>
      <c r="AE74" s="406"/>
      <c r="AF74" s="406" t="s">
        <v>42</v>
      </c>
      <c r="AG74" s="406"/>
      <c r="AH74" s="406"/>
      <c r="AI74" s="406"/>
      <c r="AJ74" s="1"/>
      <c r="AK74" s="1"/>
    </row>
    <row r="75" spans="1:37" ht="16.5" hidden="1" customHeight="1" thickTop="1" thickBot="1" x14ac:dyDescent="0.3">
      <c r="A75" s="445">
        <v>7</v>
      </c>
      <c r="B75" s="445"/>
      <c r="C75" s="445"/>
      <c r="D75" s="445"/>
      <c r="E75" s="445"/>
      <c r="F75" s="446"/>
      <c r="G75" s="446"/>
      <c r="H75" s="446"/>
      <c r="I75" s="446"/>
      <c r="J75" s="445">
        <f>F75*$X$30</f>
        <v>0</v>
      </c>
      <c r="K75" s="445"/>
      <c r="L75" s="445"/>
      <c r="M75" s="445"/>
      <c r="N75" s="445"/>
      <c r="O75" s="445"/>
      <c r="P75" s="445"/>
      <c r="Q75" s="445"/>
      <c r="R75" s="445"/>
      <c r="S75" s="445"/>
      <c r="T75" s="445"/>
      <c r="U75" s="445"/>
      <c r="V75" s="445"/>
      <c r="W75" s="445"/>
      <c r="X75" s="445"/>
      <c r="Y75" s="445"/>
      <c r="Z75" s="445"/>
      <c r="AA75" s="445"/>
      <c r="AB75" s="445"/>
      <c r="AC75" s="445"/>
      <c r="AD75" s="445"/>
      <c r="AE75" s="445"/>
      <c r="AF75" s="445"/>
      <c r="AG75" s="445"/>
      <c r="AH75" s="445"/>
      <c r="AI75" s="445"/>
      <c r="AJ75" s="1"/>
      <c r="AK75" s="1"/>
    </row>
    <row r="76" spans="1:37" ht="16.5" hidden="1" customHeight="1" thickTop="1" thickBot="1" x14ac:dyDescent="0.3">
      <c r="A76" s="445"/>
      <c r="B76" s="445"/>
      <c r="C76" s="445"/>
      <c r="D76" s="445"/>
      <c r="E76" s="445"/>
      <c r="F76" s="446"/>
      <c r="G76" s="446"/>
      <c r="H76" s="446"/>
      <c r="I76" s="446"/>
      <c r="J76" s="445"/>
      <c r="K76" s="445"/>
      <c r="L76" s="445"/>
      <c r="M76" s="445"/>
      <c r="N76" s="445"/>
      <c r="O76" s="445"/>
      <c r="P76" s="445"/>
      <c r="Q76" s="445"/>
      <c r="R76" s="445"/>
      <c r="S76" s="445"/>
      <c r="T76" s="445"/>
      <c r="U76" s="445"/>
      <c r="V76" s="445"/>
      <c r="W76" s="445"/>
      <c r="X76" s="445"/>
      <c r="Y76" s="445"/>
      <c r="Z76" s="445"/>
      <c r="AA76" s="445"/>
      <c r="AB76" s="445"/>
      <c r="AC76" s="445"/>
      <c r="AD76" s="445"/>
      <c r="AE76" s="445"/>
      <c r="AF76" s="445"/>
      <c r="AG76" s="445"/>
      <c r="AH76" s="445"/>
      <c r="AI76" s="445"/>
      <c r="AJ76" s="1"/>
      <c r="AK76" s="1"/>
    </row>
    <row r="77" spans="1:37" ht="16.5" hidden="1" customHeight="1" thickTop="1" thickBot="1" x14ac:dyDescent="0.3">
      <c r="A77" s="445"/>
      <c r="B77" s="445"/>
      <c r="C77" s="445"/>
      <c r="D77" s="445"/>
      <c r="E77" s="445"/>
      <c r="F77" s="446"/>
      <c r="G77" s="446"/>
      <c r="H77" s="446"/>
      <c r="I77" s="446"/>
      <c r="J77" s="445"/>
      <c r="K77" s="445"/>
      <c r="L77" s="445"/>
      <c r="M77" s="445"/>
      <c r="N77" s="445"/>
      <c r="O77" s="445"/>
      <c r="P77" s="445"/>
      <c r="Q77" s="445"/>
      <c r="R77" s="445"/>
      <c r="S77" s="445"/>
      <c r="T77" s="445"/>
      <c r="U77" s="445"/>
      <c r="V77" s="445"/>
      <c r="W77" s="445"/>
      <c r="X77" s="445"/>
      <c r="Y77" s="445"/>
      <c r="Z77" s="445"/>
      <c r="AA77" s="445"/>
      <c r="AB77" s="445"/>
      <c r="AC77" s="445"/>
      <c r="AD77" s="445"/>
      <c r="AE77" s="445"/>
      <c r="AF77" s="445"/>
      <c r="AG77" s="445"/>
      <c r="AH77" s="445"/>
      <c r="AI77" s="445"/>
      <c r="AJ77" s="1"/>
      <c r="AK77" s="1"/>
    </row>
    <row r="78" spans="1:37" ht="16.5" hidden="1" customHeight="1" thickTop="1" thickBot="1" x14ac:dyDescent="0.3">
      <c r="A78" s="445"/>
      <c r="B78" s="445"/>
      <c r="C78" s="445"/>
      <c r="D78" s="445"/>
      <c r="E78" s="445"/>
      <c r="F78" s="446"/>
      <c r="G78" s="446"/>
      <c r="H78" s="446"/>
      <c r="I78" s="446"/>
      <c r="J78" s="445"/>
      <c r="K78" s="445"/>
      <c r="L78" s="445"/>
      <c r="M78" s="445"/>
      <c r="N78" s="445"/>
      <c r="O78" s="445"/>
      <c r="P78" s="445"/>
      <c r="Q78" s="445"/>
      <c r="R78" s="445"/>
      <c r="S78" s="445"/>
      <c r="T78" s="445"/>
      <c r="U78" s="445"/>
      <c r="V78" s="445"/>
      <c r="W78" s="445"/>
      <c r="X78" s="445"/>
      <c r="Y78" s="445"/>
      <c r="Z78" s="445"/>
      <c r="AA78" s="445"/>
      <c r="AB78" s="445"/>
      <c r="AC78" s="445"/>
      <c r="AD78" s="445"/>
      <c r="AE78" s="445"/>
      <c r="AF78" s="445"/>
      <c r="AG78" s="445"/>
      <c r="AH78" s="445"/>
      <c r="AI78" s="445"/>
      <c r="AJ78" s="1"/>
      <c r="AK78" s="1"/>
    </row>
    <row r="79" spans="1:37" ht="16.5" hidden="1" customHeight="1" thickTop="1" thickBot="1" x14ac:dyDescent="0.3">
      <c r="A79" s="445"/>
      <c r="B79" s="445"/>
      <c r="C79" s="445"/>
      <c r="D79" s="445"/>
      <c r="E79" s="445"/>
      <c r="F79" s="446"/>
      <c r="G79" s="446"/>
      <c r="H79" s="446"/>
      <c r="I79" s="446"/>
      <c r="J79" s="445"/>
      <c r="K79" s="445"/>
      <c r="L79" s="445"/>
      <c r="M79" s="445"/>
      <c r="N79" s="445"/>
      <c r="O79" s="445"/>
      <c r="P79" s="445"/>
      <c r="Q79" s="445"/>
      <c r="R79" s="445"/>
      <c r="S79" s="445"/>
      <c r="T79" s="445"/>
      <c r="U79" s="445"/>
      <c r="V79" s="445"/>
      <c r="W79" s="445"/>
      <c r="X79" s="445"/>
      <c r="Y79" s="445"/>
      <c r="Z79" s="445"/>
      <c r="AA79" s="445"/>
      <c r="AB79" s="445"/>
      <c r="AC79" s="445"/>
      <c r="AD79" s="445"/>
      <c r="AE79" s="445"/>
      <c r="AF79" s="445"/>
      <c r="AG79" s="445"/>
      <c r="AH79" s="445"/>
      <c r="AI79" s="445"/>
      <c r="AJ79" s="1"/>
      <c r="AK79" s="1"/>
    </row>
    <row r="80" spans="1:37" ht="31.5" hidden="1" customHeight="1" thickTop="1" thickBot="1" x14ac:dyDescent="0.3">
      <c r="A80" s="406" t="s">
        <v>37</v>
      </c>
      <c r="B80" s="406"/>
      <c r="C80" s="406"/>
      <c r="D80" s="406"/>
      <c r="E80" s="406"/>
      <c r="F80" s="406" t="s">
        <v>38</v>
      </c>
      <c r="G80" s="406"/>
      <c r="H80" s="406"/>
      <c r="I80" s="406"/>
      <c r="J80" s="406" t="s">
        <v>39</v>
      </c>
      <c r="K80" s="406"/>
      <c r="L80" s="406"/>
      <c r="M80" s="406"/>
      <c r="N80" s="406" t="s">
        <v>40</v>
      </c>
      <c r="O80" s="406"/>
      <c r="P80" s="406"/>
      <c r="Q80" s="406"/>
      <c r="R80" s="406"/>
      <c r="S80" s="406"/>
      <c r="T80" s="406"/>
      <c r="U80" s="406"/>
      <c r="V80" s="406"/>
      <c r="W80" s="406"/>
      <c r="X80" s="406" t="s">
        <v>41</v>
      </c>
      <c r="Y80" s="406"/>
      <c r="Z80" s="406"/>
      <c r="AA80" s="406"/>
      <c r="AB80" s="406"/>
      <c r="AC80" s="406"/>
      <c r="AD80" s="406"/>
      <c r="AE80" s="406"/>
      <c r="AF80" s="406" t="s">
        <v>42</v>
      </c>
      <c r="AG80" s="406"/>
      <c r="AH80" s="406"/>
      <c r="AI80" s="406"/>
      <c r="AJ80" s="1"/>
      <c r="AK80" s="1"/>
    </row>
    <row r="81" spans="1:37" ht="16.5" hidden="1" customHeight="1" thickTop="1" thickBot="1" x14ac:dyDescent="0.3">
      <c r="A81" s="445">
        <v>8</v>
      </c>
      <c r="B81" s="445"/>
      <c r="C81" s="445"/>
      <c r="D81" s="445"/>
      <c r="E81" s="445"/>
      <c r="F81" s="446"/>
      <c r="G81" s="446"/>
      <c r="H81" s="446"/>
      <c r="I81" s="446"/>
      <c r="J81" s="445">
        <f>F81*$X$30</f>
        <v>0</v>
      </c>
      <c r="K81" s="445"/>
      <c r="L81" s="445"/>
      <c r="M81" s="445"/>
      <c r="N81" s="445"/>
      <c r="O81" s="445"/>
      <c r="P81" s="445"/>
      <c r="Q81" s="445"/>
      <c r="R81" s="445"/>
      <c r="S81" s="445"/>
      <c r="T81" s="445"/>
      <c r="U81" s="445"/>
      <c r="V81" s="445"/>
      <c r="W81" s="445"/>
      <c r="X81" s="445"/>
      <c r="Y81" s="445"/>
      <c r="Z81" s="445"/>
      <c r="AA81" s="445"/>
      <c r="AB81" s="445"/>
      <c r="AC81" s="445"/>
      <c r="AD81" s="445"/>
      <c r="AE81" s="445"/>
      <c r="AF81" s="445"/>
      <c r="AG81" s="445"/>
      <c r="AH81" s="445"/>
      <c r="AI81" s="445"/>
      <c r="AJ81" s="1"/>
      <c r="AK81" s="1"/>
    </row>
    <row r="82" spans="1:37" ht="16.5" hidden="1" customHeight="1" thickTop="1" thickBot="1" x14ac:dyDescent="0.3">
      <c r="A82" s="445"/>
      <c r="B82" s="445"/>
      <c r="C82" s="445"/>
      <c r="D82" s="445"/>
      <c r="E82" s="445"/>
      <c r="F82" s="446"/>
      <c r="G82" s="446"/>
      <c r="H82" s="446"/>
      <c r="I82" s="446"/>
      <c r="J82" s="445"/>
      <c r="K82" s="445"/>
      <c r="L82" s="445"/>
      <c r="M82" s="445"/>
      <c r="N82" s="445"/>
      <c r="O82" s="445"/>
      <c r="P82" s="445"/>
      <c r="Q82" s="445"/>
      <c r="R82" s="445"/>
      <c r="S82" s="445"/>
      <c r="T82" s="445"/>
      <c r="U82" s="445"/>
      <c r="V82" s="445"/>
      <c r="W82" s="445"/>
      <c r="X82" s="445"/>
      <c r="Y82" s="445"/>
      <c r="Z82" s="445"/>
      <c r="AA82" s="445"/>
      <c r="AB82" s="445"/>
      <c r="AC82" s="445"/>
      <c r="AD82" s="445"/>
      <c r="AE82" s="445"/>
      <c r="AF82" s="445"/>
      <c r="AG82" s="445"/>
      <c r="AH82" s="445"/>
      <c r="AI82" s="445"/>
      <c r="AJ82" s="1"/>
      <c r="AK82" s="1"/>
    </row>
    <row r="83" spans="1:37" ht="16.5" hidden="1" customHeight="1" thickTop="1" thickBot="1" x14ac:dyDescent="0.3">
      <c r="A83" s="445"/>
      <c r="B83" s="445"/>
      <c r="C83" s="445"/>
      <c r="D83" s="445"/>
      <c r="E83" s="445"/>
      <c r="F83" s="446"/>
      <c r="G83" s="446"/>
      <c r="H83" s="446"/>
      <c r="I83" s="446"/>
      <c r="J83" s="445"/>
      <c r="K83" s="445"/>
      <c r="L83" s="445"/>
      <c r="M83" s="445"/>
      <c r="N83" s="445"/>
      <c r="O83" s="445"/>
      <c r="P83" s="445"/>
      <c r="Q83" s="445"/>
      <c r="R83" s="445"/>
      <c r="S83" s="445"/>
      <c r="T83" s="445"/>
      <c r="U83" s="445"/>
      <c r="V83" s="445"/>
      <c r="W83" s="445"/>
      <c r="X83" s="445"/>
      <c r="Y83" s="445"/>
      <c r="Z83" s="445"/>
      <c r="AA83" s="445"/>
      <c r="AB83" s="445"/>
      <c r="AC83" s="445"/>
      <c r="AD83" s="445"/>
      <c r="AE83" s="445"/>
      <c r="AF83" s="445"/>
      <c r="AG83" s="445"/>
      <c r="AH83" s="445"/>
      <c r="AI83" s="445"/>
      <c r="AJ83" s="1"/>
      <c r="AK83" s="1"/>
    </row>
    <row r="84" spans="1:37" ht="16.5" hidden="1" customHeight="1" thickTop="1" thickBot="1" x14ac:dyDescent="0.3">
      <c r="A84" s="445"/>
      <c r="B84" s="445"/>
      <c r="C84" s="445"/>
      <c r="D84" s="445"/>
      <c r="E84" s="445"/>
      <c r="F84" s="446"/>
      <c r="G84" s="446"/>
      <c r="H84" s="446"/>
      <c r="I84" s="446"/>
      <c r="J84" s="445"/>
      <c r="K84" s="445"/>
      <c r="L84" s="445"/>
      <c r="M84" s="445"/>
      <c r="N84" s="445"/>
      <c r="O84" s="445"/>
      <c r="P84" s="445"/>
      <c r="Q84" s="445"/>
      <c r="R84" s="445"/>
      <c r="S84" s="445"/>
      <c r="T84" s="445"/>
      <c r="U84" s="445"/>
      <c r="V84" s="445"/>
      <c r="W84" s="445"/>
      <c r="X84" s="445"/>
      <c r="Y84" s="445"/>
      <c r="Z84" s="445"/>
      <c r="AA84" s="445"/>
      <c r="AB84" s="445"/>
      <c r="AC84" s="445"/>
      <c r="AD84" s="445"/>
      <c r="AE84" s="445"/>
      <c r="AF84" s="445"/>
      <c r="AG84" s="445"/>
      <c r="AH84" s="445"/>
      <c r="AI84" s="445"/>
      <c r="AJ84" s="1"/>
      <c r="AK84" s="1"/>
    </row>
    <row r="85" spans="1:37" ht="16.5" hidden="1" customHeight="1" thickTop="1" thickBot="1" x14ac:dyDescent="0.3">
      <c r="A85" s="445"/>
      <c r="B85" s="445"/>
      <c r="C85" s="445"/>
      <c r="D85" s="445"/>
      <c r="E85" s="445"/>
      <c r="F85" s="446"/>
      <c r="G85" s="446"/>
      <c r="H85" s="446"/>
      <c r="I85" s="446"/>
      <c r="J85" s="445"/>
      <c r="K85" s="445"/>
      <c r="L85" s="445"/>
      <c r="M85" s="445"/>
      <c r="N85" s="445"/>
      <c r="O85" s="445"/>
      <c r="P85" s="445"/>
      <c r="Q85" s="445"/>
      <c r="R85" s="445"/>
      <c r="S85" s="445"/>
      <c r="T85" s="445"/>
      <c r="U85" s="445"/>
      <c r="V85" s="445"/>
      <c r="W85" s="445"/>
      <c r="X85" s="445"/>
      <c r="Y85" s="445"/>
      <c r="Z85" s="445"/>
      <c r="AA85" s="445"/>
      <c r="AB85" s="445"/>
      <c r="AC85" s="445"/>
      <c r="AD85" s="445"/>
      <c r="AE85" s="445"/>
      <c r="AF85" s="445"/>
      <c r="AG85" s="445"/>
      <c r="AH85" s="445"/>
      <c r="AI85" s="445"/>
      <c r="AJ85" s="1"/>
      <c r="AK85" s="1"/>
    </row>
    <row r="86" spans="1:37" ht="31.5" hidden="1" customHeight="1" thickTop="1" thickBot="1" x14ac:dyDescent="0.3">
      <c r="A86" s="406" t="s">
        <v>37</v>
      </c>
      <c r="B86" s="406"/>
      <c r="C86" s="406"/>
      <c r="D86" s="406"/>
      <c r="E86" s="406"/>
      <c r="F86" s="406" t="s">
        <v>38</v>
      </c>
      <c r="G86" s="406"/>
      <c r="H86" s="406"/>
      <c r="I86" s="406"/>
      <c r="J86" s="406" t="s">
        <v>39</v>
      </c>
      <c r="K86" s="406"/>
      <c r="L86" s="406"/>
      <c r="M86" s="406"/>
      <c r="N86" s="406" t="s">
        <v>40</v>
      </c>
      <c r="O86" s="406"/>
      <c r="P86" s="406"/>
      <c r="Q86" s="406"/>
      <c r="R86" s="406"/>
      <c r="S86" s="406"/>
      <c r="T86" s="406"/>
      <c r="U86" s="406"/>
      <c r="V86" s="406"/>
      <c r="W86" s="406"/>
      <c r="X86" s="406" t="s">
        <v>41</v>
      </c>
      <c r="Y86" s="406"/>
      <c r="Z86" s="406"/>
      <c r="AA86" s="406"/>
      <c r="AB86" s="406"/>
      <c r="AC86" s="406"/>
      <c r="AD86" s="406"/>
      <c r="AE86" s="406"/>
      <c r="AF86" s="406" t="s">
        <v>42</v>
      </c>
      <c r="AG86" s="406"/>
      <c r="AH86" s="406"/>
      <c r="AI86" s="406"/>
      <c r="AJ86" s="1"/>
      <c r="AK86" s="1"/>
    </row>
    <row r="87" spans="1:37" ht="16.5" hidden="1" customHeight="1" thickTop="1" thickBot="1" x14ac:dyDescent="0.3">
      <c r="A87" s="445">
        <v>9</v>
      </c>
      <c r="B87" s="445"/>
      <c r="C87" s="445"/>
      <c r="D87" s="445"/>
      <c r="E87" s="445"/>
      <c r="F87" s="446"/>
      <c r="G87" s="446"/>
      <c r="H87" s="446"/>
      <c r="I87" s="446"/>
      <c r="J87" s="445">
        <f>F87*$X$30</f>
        <v>0</v>
      </c>
      <c r="K87" s="445"/>
      <c r="L87" s="445"/>
      <c r="M87" s="445"/>
      <c r="N87" s="445"/>
      <c r="O87" s="445"/>
      <c r="P87" s="445"/>
      <c r="Q87" s="445"/>
      <c r="R87" s="445"/>
      <c r="S87" s="445"/>
      <c r="T87" s="445"/>
      <c r="U87" s="445"/>
      <c r="V87" s="445"/>
      <c r="W87" s="445"/>
      <c r="X87" s="445"/>
      <c r="Y87" s="445"/>
      <c r="Z87" s="445"/>
      <c r="AA87" s="445"/>
      <c r="AB87" s="445"/>
      <c r="AC87" s="445"/>
      <c r="AD87" s="445"/>
      <c r="AE87" s="445"/>
      <c r="AF87" s="445"/>
      <c r="AG87" s="445"/>
      <c r="AH87" s="445"/>
      <c r="AI87" s="445"/>
      <c r="AJ87" s="1"/>
      <c r="AK87" s="1"/>
    </row>
    <row r="88" spans="1:37" ht="16.5" hidden="1" customHeight="1" thickTop="1" thickBot="1" x14ac:dyDescent="0.3">
      <c r="A88" s="445"/>
      <c r="B88" s="445"/>
      <c r="C88" s="445"/>
      <c r="D88" s="445"/>
      <c r="E88" s="445"/>
      <c r="F88" s="446"/>
      <c r="G88" s="446"/>
      <c r="H88" s="446"/>
      <c r="I88" s="446"/>
      <c r="J88" s="445"/>
      <c r="K88" s="445"/>
      <c r="L88" s="445"/>
      <c r="M88" s="445"/>
      <c r="N88" s="445"/>
      <c r="O88" s="445"/>
      <c r="P88" s="445"/>
      <c r="Q88" s="445"/>
      <c r="R88" s="445"/>
      <c r="S88" s="445"/>
      <c r="T88" s="445"/>
      <c r="U88" s="445"/>
      <c r="V88" s="445"/>
      <c r="W88" s="445"/>
      <c r="X88" s="445"/>
      <c r="Y88" s="445"/>
      <c r="Z88" s="445"/>
      <c r="AA88" s="445"/>
      <c r="AB88" s="445"/>
      <c r="AC88" s="445"/>
      <c r="AD88" s="445"/>
      <c r="AE88" s="445"/>
      <c r="AF88" s="445"/>
      <c r="AG88" s="445"/>
      <c r="AH88" s="445"/>
      <c r="AI88" s="445"/>
      <c r="AJ88" s="1"/>
      <c r="AK88" s="1"/>
    </row>
    <row r="89" spans="1:37" ht="16.5" hidden="1" customHeight="1" thickTop="1" thickBot="1" x14ac:dyDescent="0.3">
      <c r="A89" s="445"/>
      <c r="B89" s="445"/>
      <c r="C89" s="445"/>
      <c r="D89" s="445"/>
      <c r="E89" s="445"/>
      <c r="F89" s="446"/>
      <c r="G89" s="446"/>
      <c r="H89" s="446"/>
      <c r="I89" s="446"/>
      <c r="J89" s="445"/>
      <c r="K89" s="445"/>
      <c r="L89" s="445"/>
      <c r="M89" s="445"/>
      <c r="N89" s="445"/>
      <c r="O89" s="445"/>
      <c r="P89" s="445"/>
      <c r="Q89" s="445"/>
      <c r="R89" s="445"/>
      <c r="S89" s="445"/>
      <c r="T89" s="445"/>
      <c r="U89" s="445"/>
      <c r="V89" s="445"/>
      <c r="W89" s="445"/>
      <c r="X89" s="445"/>
      <c r="Y89" s="445"/>
      <c r="Z89" s="445"/>
      <c r="AA89" s="445"/>
      <c r="AB89" s="445"/>
      <c r="AC89" s="445"/>
      <c r="AD89" s="445"/>
      <c r="AE89" s="445"/>
      <c r="AF89" s="445"/>
      <c r="AG89" s="445"/>
      <c r="AH89" s="445"/>
      <c r="AI89" s="445"/>
      <c r="AJ89" s="1"/>
      <c r="AK89" s="1"/>
    </row>
    <row r="90" spans="1:37" ht="16.5" hidden="1" customHeight="1" thickTop="1" thickBot="1" x14ac:dyDescent="0.3">
      <c r="A90" s="445"/>
      <c r="B90" s="445"/>
      <c r="C90" s="445"/>
      <c r="D90" s="445"/>
      <c r="E90" s="445"/>
      <c r="F90" s="446"/>
      <c r="G90" s="446"/>
      <c r="H90" s="446"/>
      <c r="I90" s="446"/>
      <c r="J90" s="445"/>
      <c r="K90" s="445"/>
      <c r="L90" s="445"/>
      <c r="M90" s="445"/>
      <c r="N90" s="445"/>
      <c r="O90" s="445"/>
      <c r="P90" s="445"/>
      <c r="Q90" s="445"/>
      <c r="R90" s="445"/>
      <c r="S90" s="445"/>
      <c r="T90" s="445"/>
      <c r="U90" s="445"/>
      <c r="V90" s="445"/>
      <c r="W90" s="445"/>
      <c r="X90" s="445"/>
      <c r="Y90" s="445"/>
      <c r="Z90" s="445"/>
      <c r="AA90" s="445"/>
      <c r="AB90" s="445"/>
      <c r="AC90" s="445"/>
      <c r="AD90" s="445"/>
      <c r="AE90" s="445"/>
      <c r="AF90" s="445"/>
      <c r="AG90" s="445"/>
      <c r="AH90" s="445"/>
      <c r="AI90" s="445"/>
      <c r="AJ90" s="1"/>
      <c r="AK90" s="1"/>
    </row>
    <row r="91" spans="1:37" ht="16.5" hidden="1" customHeight="1" thickTop="1" thickBot="1" x14ac:dyDescent="0.3">
      <c r="A91" s="445"/>
      <c r="B91" s="445"/>
      <c r="C91" s="445"/>
      <c r="D91" s="445"/>
      <c r="E91" s="445"/>
      <c r="F91" s="446"/>
      <c r="G91" s="446"/>
      <c r="H91" s="446"/>
      <c r="I91" s="446"/>
      <c r="J91" s="445"/>
      <c r="K91" s="445"/>
      <c r="L91" s="445"/>
      <c r="M91" s="445"/>
      <c r="N91" s="445"/>
      <c r="O91" s="445"/>
      <c r="P91" s="445"/>
      <c r="Q91" s="445"/>
      <c r="R91" s="445"/>
      <c r="S91" s="445"/>
      <c r="T91" s="445"/>
      <c r="U91" s="445"/>
      <c r="V91" s="445"/>
      <c r="W91" s="445"/>
      <c r="X91" s="445"/>
      <c r="Y91" s="445"/>
      <c r="Z91" s="445"/>
      <c r="AA91" s="445"/>
      <c r="AB91" s="445"/>
      <c r="AC91" s="445"/>
      <c r="AD91" s="445"/>
      <c r="AE91" s="445"/>
      <c r="AF91" s="445"/>
      <c r="AG91" s="445"/>
      <c r="AH91" s="445"/>
      <c r="AI91" s="445"/>
      <c r="AJ91" s="1"/>
      <c r="AK91" s="1"/>
    </row>
    <row r="92" spans="1:37" ht="31.5" hidden="1" customHeight="1" thickTop="1" thickBot="1" x14ac:dyDescent="0.3">
      <c r="A92" s="406" t="s">
        <v>37</v>
      </c>
      <c r="B92" s="406"/>
      <c r="C92" s="406"/>
      <c r="D92" s="406"/>
      <c r="E92" s="406"/>
      <c r="F92" s="406" t="s">
        <v>38</v>
      </c>
      <c r="G92" s="406"/>
      <c r="H92" s="406"/>
      <c r="I92" s="406"/>
      <c r="J92" s="406" t="s">
        <v>39</v>
      </c>
      <c r="K92" s="406"/>
      <c r="L92" s="406"/>
      <c r="M92" s="406"/>
      <c r="N92" s="406" t="s">
        <v>40</v>
      </c>
      <c r="O92" s="406"/>
      <c r="P92" s="406"/>
      <c r="Q92" s="406"/>
      <c r="R92" s="406"/>
      <c r="S92" s="406"/>
      <c r="T92" s="406"/>
      <c r="U92" s="406"/>
      <c r="V92" s="406"/>
      <c r="W92" s="406"/>
      <c r="X92" s="406" t="s">
        <v>41</v>
      </c>
      <c r="Y92" s="406"/>
      <c r="Z92" s="406"/>
      <c r="AA92" s="406"/>
      <c r="AB92" s="406"/>
      <c r="AC92" s="406"/>
      <c r="AD92" s="406"/>
      <c r="AE92" s="406"/>
      <c r="AF92" s="406" t="s">
        <v>42</v>
      </c>
      <c r="AG92" s="406"/>
      <c r="AH92" s="406"/>
      <c r="AI92" s="406"/>
      <c r="AJ92" s="1"/>
      <c r="AK92" s="1"/>
    </row>
    <row r="93" spans="1:37" ht="16.5" hidden="1" customHeight="1" thickTop="1" thickBot="1" x14ac:dyDescent="0.3">
      <c r="A93" s="445">
        <v>10</v>
      </c>
      <c r="B93" s="445"/>
      <c r="C93" s="445"/>
      <c r="D93" s="445"/>
      <c r="E93" s="445"/>
      <c r="F93" s="446"/>
      <c r="G93" s="446"/>
      <c r="H93" s="446"/>
      <c r="I93" s="446"/>
      <c r="J93" s="445">
        <f>F93*$X$30</f>
        <v>0</v>
      </c>
      <c r="K93" s="445"/>
      <c r="L93" s="445"/>
      <c r="M93" s="445"/>
      <c r="N93" s="445"/>
      <c r="O93" s="445"/>
      <c r="P93" s="445"/>
      <c r="Q93" s="445"/>
      <c r="R93" s="445"/>
      <c r="S93" s="445"/>
      <c r="T93" s="445"/>
      <c r="U93" s="445"/>
      <c r="V93" s="445"/>
      <c r="W93" s="445"/>
      <c r="X93" s="445"/>
      <c r="Y93" s="445"/>
      <c r="Z93" s="445"/>
      <c r="AA93" s="445"/>
      <c r="AB93" s="445"/>
      <c r="AC93" s="445"/>
      <c r="AD93" s="445"/>
      <c r="AE93" s="445"/>
      <c r="AF93" s="445"/>
      <c r="AG93" s="445"/>
      <c r="AH93" s="445"/>
      <c r="AI93" s="445"/>
      <c r="AJ93" s="1"/>
      <c r="AK93" s="1"/>
    </row>
    <row r="94" spans="1:37" ht="16.5" hidden="1" customHeight="1" thickTop="1" thickBot="1" x14ac:dyDescent="0.3">
      <c r="A94" s="445"/>
      <c r="B94" s="445"/>
      <c r="C94" s="445"/>
      <c r="D94" s="445"/>
      <c r="E94" s="445"/>
      <c r="F94" s="446"/>
      <c r="G94" s="446"/>
      <c r="H94" s="446"/>
      <c r="I94" s="446"/>
      <c r="J94" s="445"/>
      <c r="K94" s="445"/>
      <c r="L94" s="445"/>
      <c r="M94" s="445"/>
      <c r="N94" s="445"/>
      <c r="O94" s="445"/>
      <c r="P94" s="445"/>
      <c r="Q94" s="445"/>
      <c r="R94" s="445"/>
      <c r="S94" s="445"/>
      <c r="T94" s="445"/>
      <c r="U94" s="445"/>
      <c r="V94" s="445"/>
      <c r="W94" s="445"/>
      <c r="X94" s="445"/>
      <c r="Y94" s="445"/>
      <c r="Z94" s="445"/>
      <c r="AA94" s="445"/>
      <c r="AB94" s="445"/>
      <c r="AC94" s="445"/>
      <c r="AD94" s="445"/>
      <c r="AE94" s="445"/>
      <c r="AF94" s="445"/>
      <c r="AG94" s="445"/>
      <c r="AH94" s="445"/>
      <c r="AI94" s="445"/>
      <c r="AJ94" s="1"/>
      <c r="AK94" s="1"/>
    </row>
    <row r="95" spans="1:37" ht="16.5" hidden="1" customHeight="1" thickTop="1" thickBot="1" x14ac:dyDescent="0.3">
      <c r="A95" s="445"/>
      <c r="B95" s="445"/>
      <c r="C95" s="445"/>
      <c r="D95" s="445"/>
      <c r="E95" s="445"/>
      <c r="F95" s="446"/>
      <c r="G95" s="446"/>
      <c r="H95" s="446"/>
      <c r="I95" s="446"/>
      <c r="J95" s="445"/>
      <c r="K95" s="445"/>
      <c r="L95" s="445"/>
      <c r="M95" s="445"/>
      <c r="N95" s="445"/>
      <c r="O95" s="445"/>
      <c r="P95" s="445"/>
      <c r="Q95" s="445"/>
      <c r="R95" s="445"/>
      <c r="S95" s="445"/>
      <c r="T95" s="445"/>
      <c r="U95" s="445"/>
      <c r="V95" s="445"/>
      <c r="W95" s="445"/>
      <c r="X95" s="445"/>
      <c r="Y95" s="445"/>
      <c r="Z95" s="445"/>
      <c r="AA95" s="445"/>
      <c r="AB95" s="445"/>
      <c r="AC95" s="445"/>
      <c r="AD95" s="445"/>
      <c r="AE95" s="445"/>
      <c r="AF95" s="445"/>
      <c r="AG95" s="445"/>
      <c r="AH95" s="445"/>
      <c r="AI95" s="445"/>
      <c r="AJ95" s="1"/>
      <c r="AK95" s="1"/>
    </row>
    <row r="96" spans="1:37" ht="16.5" hidden="1" customHeight="1" thickTop="1" thickBot="1" x14ac:dyDescent="0.3">
      <c r="A96" s="445"/>
      <c r="B96" s="445"/>
      <c r="C96" s="445"/>
      <c r="D96" s="445"/>
      <c r="E96" s="445"/>
      <c r="F96" s="446"/>
      <c r="G96" s="446"/>
      <c r="H96" s="446"/>
      <c r="I96" s="446"/>
      <c r="J96" s="445"/>
      <c r="K96" s="445"/>
      <c r="L96" s="445"/>
      <c r="M96" s="445"/>
      <c r="N96" s="445"/>
      <c r="O96" s="445"/>
      <c r="P96" s="445"/>
      <c r="Q96" s="445"/>
      <c r="R96" s="445"/>
      <c r="S96" s="445"/>
      <c r="T96" s="445"/>
      <c r="U96" s="445"/>
      <c r="V96" s="445"/>
      <c r="W96" s="445"/>
      <c r="X96" s="445"/>
      <c r="Y96" s="445"/>
      <c r="Z96" s="445"/>
      <c r="AA96" s="445"/>
      <c r="AB96" s="445"/>
      <c r="AC96" s="445"/>
      <c r="AD96" s="445"/>
      <c r="AE96" s="445"/>
      <c r="AF96" s="445"/>
      <c r="AG96" s="445"/>
      <c r="AH96" s="445"/>
      <c r="AI96" s="445"/>
      <c r="AJ96" s="1"/>
      <c r="AK96" s="1"/>
    </row>
    <row r="97" spans="1:37" ht="16.5" hidden="1" customHeight="1" thickTop="1" thickBot="1" x14ac:dyDescent="0.3">
      <c r="A97" s="445"/>
      <c r="B97" s="445"/>
      <c r="C97" s="445"/>
      <c r="D97" s="445"/>
      <c r="E97" s="445"/>
      <c r="F97" s="446"/>
      <c r="G97" s="446"/>
      <c r="H97" s="446"/>
      <c r="I97" s="446"/>
      <c r="J97" s="445"/>
      <c r="K97" s="445"/>
      <c r="L97" s="445"/>
      <c r="M97" s="445"/>
      <c r="N97" s="445"/>
      <c r="O97" s="445"/>
      <c r="P97" s="445"/>
      <c r="Q97" s="445"/>
      <c r="R97" s="445"/>
      <c r="S97" s="445"/>
      <c r="T97" s="445"/>
      <c r="U97" s="445"/>
      <c r="V97" s="445"/>
      <c r="W97" s="445"/>
      <c r="X97" s="445"/>
      <c r="Y97" s="445"/>
      <c r="Z97" s="445"/>
      <c r="AA97" s="445"/>
      <c r="AB97" s="445"/>
      <c r="AC97" s="445"/>
      <c r="AD97" s="445"/>
      <c r="AE97" s="445"/>
      <c r="AF97" s="445"/>
      <c r="AG97" s="445"/>
      <c r="AH97" s="445"/>
      <c r="AI97" s="445"/>
      <c r="AJ97" s="1"/>
      <c r="AK97" s="1"/>
    </row>
    <row r="98" spans="1:37" ht="31.5" hidden="1" customHeight="1" thickTop="1" thickBot="1" x14ac:dyDescent="0.3">
      <c r="A98" s="406" t="s">
        <v>37</v>
      </c>
      <c r="B98" s="406"/>
      <c r="C98" s="406"/>
      <c r="D98" s="406"/>
      <c r="E98" s="406"/>
      <c r="F98" s="406" t="s">
        <v>38</v>
      </c>
      <c r="G98" s="406"/>
      <c r="H98" s="406"/>
      <c r="I98" s="406"/>
      <c r="J98" s="406" t="s">
        <v>39</v>
      </c>
      <c r="K98" s="406"/>
      <c r="L98" s="406"/>
      <c r="M98" s="406"/>
      <c r="N98" s="406" t="s">
        <v>40</v>
      </c>
      <c r="O98" s="406"/>
      <c r="P98" s="406"/>
      <c r="Q98" s="406"/>
      <c r="R98" s="406"/>
      <c r="S98" s="406"/>
      <c r="T98" s="406"/>
      <c r="U98" s="406"/>
      <c r="V98" s="406"/>
      <c r="W98" s="406"/>
      <c r="X98" s="406" t="s">
        <v>41</v>
      </c>
      <c r="Y98" s="406"/>
      <c r="Z98" s="406"/>
      <c r="AA98" s="406"/>
      <c r="AB98" s="406"/>
      <c r="AC98" s="406"/>
      <c r="AD98" s="406"/>
      <c r="AE98" s="406"/>
      <c r="AF98" s="406" t="s">
        <v>42</v>
      </c>
      <c r="AG98" s="406"/>
      <c r="AH98" s="406"/>
      <c r="AI98" s="406"/>
      <c r="AJ98" s="1"/>
      <c r="AK98" s="1"/>
    </row>
    <row r="99" spans="1:37" ht="16.5" hidden="1" customHeight="1" thickTop="1" thickBot="1" x14ac:dyDescent="0.3">
      <c r="A99" s="445">
        <v>11</v>
      </c>
      <c r="B99" s="445"/>
      <c r="C99" s="445"/>
      <c r="D99" s="445"/>
      <c r="E99" s="445"/>
      <c r="F99" s="446"/>
      <c r="G99" s="446"/>
      <c r="H99" s="446"/>
      <c r="I99" s="446"/>
      <c r="J99" s="445">
        <f>F99*$X$30</f>
        <v>0</v>
      </c>
      <c r="K99" s="445"/>
      <c r="L99" s="445"/>
      <c r="M99" s="445"/>
      <c r="N99" s="445"/>
      <c r="O99" s="445"/>
      <c r="P99" s="445"/>
      <c r="Q99" s="445"/>
      <c r="R99" s="445"/>
      <c r="S99" s="445"/>
      <c r="T99" s="445"/>
      <c r="U99" s="445"/>
      <c r="V99" s="445"/>
      <c r="W99" s="445"/>
      <c r="X99" s="445"/>
      <c r="Y99" s="445"/>
      <c r="Z99" s="445"/>
      <c r="AA99" s="445"/>
      <c r="AB99" s="445"/>
      <c r="AC99" s="445"/>
      <c r="AD99" s="445"/>
      <c r="AE99" s="445"/>
      <c r="AF99" s="445"/>
      <c r="AG99" s="445"/>
      <c r="AH99" s="445"/>
      <c r="AI99" s="445"/>
      <c r="AJ99" s="1"/>
      <c r="AK99" s="1"/>
    </row>
    <row r="100" spans="1:37" ht="16.5" hidden="1" customHeight="1" thickTop="1" thickBot="1" x14ac:dyDescent="0.3">
      <c r="A100" s="445"/>
      <c r="B100" s="445"/>
      <c r="C100" s="445"/>
      <c r="D100" s="445"/>
      <c r="E100" s="445"/>
      <c r="F100" s="446"/>
      <c r="G100" s="446"/>
      <c r="H100" s="446"/>
      <c r="I100" s="446"/>
      <c r="J100" s="445"/>
      <c r="K100" s="445"/>
      <c r="L100" s="445"/>
      <c r="M100" s="445"/>
      <c r="N100" s="445"/>
      <c r="O100" s="445"/>
      <c r="P100" s="445"/>
      <c r="Q100" s="445"/>
      <c r="R100" s="445"/>
      <c r="S100" s="445"/>
      <c r="T100" s="445"/>
      <c r="U100" s="445"/>
      <c r="V100" s="445"/>
      <c r="W100" s="445"/>
      <c r="X100" s="445"/>
      <c r="Y100" s="445"/>
      <c r="Z100" s="445"/>
      <c r="AA100" s="445"/>
      <c r="AB100" s="445"/>
      <c r="AC100" s="445"/>
      <c r="AD100" s="445"/>
      <c r="AE100" s="445"/>
      <c r="AF100" s="445"/>
      <c r="AG100" s="445"/>
      <c r="AH100" s="445"/>
      <c r="AI100" s="445"/>
      <c r="AJ100" s="1"/>
      <c r="AK100" s="1"/>
    </row>
    <row r="101" spans="1:37" ht="16.5" hidden="1" customHeight="1" thickTop="1" thickBot="1" x14ac:dyDescent="0.3">
      <c r="A101" s="445"/>
      <c r="B101" s="445"/>
      <c r="C101" s="445"/>
      <c r="D101" s="445"/>
      <c r="E101" s="445"/>
      <c r="F101" s="446"/>
      <c r="G101" s="446"/>
      <c r="H101" s="446"/>
      <c r="I101" s="446"/>
      <c r="J101" s="445"/>
      <c r="K101" s="445"/>
      <c r="L101" s="445"/>
      <c r="M101" s="445"/>
      <c r="N101" s="445"/>
      <c r="O101" s="445"/>
      <c r="P101" s="445"/>
      <c r="Q101" s="445"/>
      <c r="R101" s="445"/>
      <c r="S101" s="445"/>
      <c r="T101" s="445"/>
      <c r="U101" s="445"/>
      <c r="V101" s="445"/>
      <c r="W101" s="445"/>
      <c r="X101" s="445"/>
      <c r="Y101" s="445"/>
      <c r="Z101" s="445"/>
      <c r="AA101" s="445"/>
      <c r="AB101" s="445"/>
      <c r="AC101" s="445"/>
      <c r="AD101" s="445"/>
      <c r="AE101" s="445"/>
      <c r="AF101" s="445"/>
      <c r="AG101" s="445"/>
      <c r="AH101" s="445"/>
      <c r="AI101" s="445"/>
      <c r="AJ101" s="1"/>
      <c r="AK101" s="1"/>
    </row>
    <row r="102" spans="1:37" ht="16.5" hidden="1" customHeight="1" thickTop="1" thickBot="1" x14ac:dyDescent="0.3">
      <c r="A102" s="445"/>
      <c r="B102" s="445"/>
      <c r="C102" s="445"/>
      <c r="D102" s="445"/>
      <c r="E102" s="445"/>
      <c r="F102" s="446"/>
      <c r="G102" s="446"/>
      <c r="H102" s="446"/>
      <c r="I102" s="446"/>
      <c r="J102" s="445"/>
      <c r="K102" s="445"/>
      <c r="L102" s="445"/>
      <c r="M102" s="445"/>
      <c r="N102" s="445"/>
      <c r="O102" s="445"/>
      <c r="P102" s="445"/>
      <c r="Q102" s="445"/>
      <c r="R102" s="445"/>
      <c r="S102" s="445"/>
      <c r="T102" s="445"/>
      <c r="U102" s="445"/>
      <c r="V102" s="445"/>
      <c r="W102" s="445"/>
      <c r="X102" s="445"/>
      <c r="Y102" s="445"/>
      <c r="Z102" s="445"/>
      <c r="AA102" s="445"/>
      <c r="AB102" s="445"/>
      <c r="AC102" s="445"/>
      <c r="AD102" s="445"/>
      <c r="AE102" s="445"/>
      <c r="AF102" s="445"/>
      <c r="AG102" s="445"/>
      <c r="AH102" s="445"/>
      <c r="AI102" s="445"/>
      <c r="AJ102" s="1"/>
      <c r="AK102" s="1"/>
    </row>
    <row r="103" spans="1:37" ht="16.5" hidden="1" customHeight="1" thickTop="1" thickBot="1" x14ac:dyDescent="0.3">
      <c r="A103" s="445"/>
      <c r="B103" s="445"/>
      <c r="C103" s="445"/>
      <c r="D103" s="445"/>
      <c r="E103" s="445"/>
      <c r="F103" s="446"/>
      <c r="G103" s="446"/>
      <c r="H103" s="446"/>
      <c r="I103" s="446"/>
      <c r="J103" s="445"/>
      <c r="K103" s="445"/>
      <c r="L103" s="445"/>
      <c r="M103" s="445"/>
      <c r="N103" s="445"/>
      <c r="O103" s="445"/>
      <c r="P103" s="445"/>
      <c r="Q103" s="445"/>
      <c r="R103" s="445"/>
      <c r="S103" s="445"/>
      <c r="T103" s="445"/>
      <c r="U103" s="445"/>
      <c r="V103" s="445"/>
      <c r="W103" s="445"/>
      <c r="X103" s="445"/>
      <c r="Y103" s="445"/>
      <c r="Z103" s="445"/>
      <c r="AA103" s="445"/>
      <c r="AB103" s="445"/>
      <c r="AC103" s="445"/>
      <c r="AD103" s="445"/>
      <c r="AE103" s="445"/>
      <c r="AF103" s="445"/>
      <c r="AG103" s="445"/>
      <c r="AH103" s="445"/>
      <c r="AI103" s="445"/>
      <c r="AJ103" s="1"/>
      <c r="AK103" s="1"/>
    </row>
    <row r="104" spans="1:37" ht="31.5" hidden="1" customHeight="1" thickTop="1" thickBot="1" x14ac:dyDescent="0.3">
      <c r="A104" s="406" t="s">
        <v>37</v>
      </c>
      <c r="B104" s="406"/>
      <c r="C104" s="406"/>
      <c r="D104" s="406"/>
      <c r="E104" s="406"/>
      <c r="F104" s="406" t="s">
        <v>38</v>
      </c>
      <c r="G104" s="406"/>
      <c r="H104" s="406"/>
      <c r="I104" s="406"/>
      <c r="J104" s="406" t="s">
        <v>39</v>
      </c>
      <c r="K104" s="406"/>
      <c r="L104" s="406"/>
      <c r="M104" s="406"/>
      <c r="N104" s="406" t="s">
        <v>40</v>
      </c>
      <c r="O104" s="406"/>
      <c r="P104" s="406"/>
      <c r="Q104" s="406"/>
      <c r="R104" s="406"/>
      <c r="S104" s="406"/>
      <c r="T104" s="406"/>
      <c r="U104" s="406"/>
      <c r="V104" s="406"/>
      <c r="W104" s="406"/>
      <c r="X104" s="406" t="s">
        <v>41</v>
      </c>
      <c r="Y104" s="406"/>
      <c r="Z104" s="406"/>
      <c r="AA104" s="406"/>
      <c r="AB104" s="406"/>
      <c r="AC104" s="406"/>
      <c r="AD104" s="406"/>
      <c r="AE104" s="406"/>
      <c r="AF104" s="406" t="s">
        <v>42</v>
      </c>
      <c r="AG104" s="406"/>
      <c r="AH104" s="406"/>
      <c r="AI104" s="406"/>
      <c r="AJ104" s="1"/>
      <c r="AK104" s="1"/>
    </row>
    <row r="105" spans="1:37" ht="16.5" hidden="1" customHeight="1" thickTop="1" thickBot="1" x14ac:dyDescent="0.3">
      <c r="A105" s="445">
        <v>12</v>
      </c>
      <c r="B105" s="445"/>
      <c r="C105" s="445"/>
      <c r="D105" s="445"/>
      <c r="E105" s="445"/>
      <c r="F105" s="446"/>
      <c r="G105" s="446"/>
      <c r="H105" s="446"/>
      <c r="I105" s="446"/>
      <c r="J105" s="445">
        <f>F105*$X$30</f>
        <v>0</v>
      </c>
      <c r="K105" s="445"/>
      <c r="L105" s="445"/>
      <c r="M105" s="445"/>
      <c r="N105" s="445"/>
      <c r="O105" s="445"/>
      <c r="P105" s="445"/>
      <c r="Q105" s="445"/>
      <c r="R105" s="445"/>
      <c r="S105" s="445"/>
      <c r="T105" s="445"/>
      <c r="U105" s="445"/>
      <c r="V105" s="445"/>
      <c r="W105" s="445"/>
      <c r="X105" s="445"/>
      <c r="Y105" s="445"/>
      <c r="Z105" s="445"/>
      <c r="AA105" s="445"/>
      <c r="AB105" s="445"/>
      <c r="AC105" s="445"/>
      <c r="AD105" s="445"/>
      <c r="AE105" s="445"/>
      <c r="AF105" s="445"/>
      <c r="AG105" s="445"/>
      <c r="AH105" s="445"/>
      <c r="AI105" s="445"/>
      <c r="AJ105" s="1"/>
      <c r="AK105" s="1"/>
    </row>
    <row r="106" spans="1:37" ht="16.5" hidden="1" customHeight="1" thickTop="1" thickBot="1" x14ac:dyDescent="0.3">
      <c r="A106" s="445"/>
      <c r="B106" s="445"/>
      <c r="C106" s="445"/>
      <c r="D106" s="445"/>
      <c r="E106" s="445"/>
      <c r="F106" s="446"/>
      <c r="G106" s="446"/>
      <c r="H106" s="446"/>
      <c r="I106" s="446"/>
      <c r="J106" s="445"/>
      <c r="K106" s="445"/>
      <c r="L106" s="445"/>
      <c r="M106" s="445"/>
      <c r="N106" s="445"/>
      <c r="O106" s="445"/>
      <c r="P106" s="445"/>
      <c r="Q106" s="445"/>
      <c r="R106" s="445"/>
      <c r="S106" s="445"/>
      <c r="T106" s="445"/>
      <c r="U106" s="445"/>
      <c r="V106" s="445"/>
      <c r="W106" s="445"/>
      <c r="X106" s="445"/>
      <c r="Y106" s="445"/>
      <c r="Z106" s="445"/>
      <c r="AA106" s="445"/>
      <c r="AB106" s="445"/>
      <c r="AC106" s="445"/>
      <c r="AD106" s="445"/>
      <c r="AE106" s="445"/>
      <c r="AF106" s="445"/>
      <c r="AG106" s="445"/>
      <c r="AH106" s="445"/>
      <c r="AI106" s="445"/>
      <c r="AJ106" s="1"/>
      <c r="AK106" s="1"/>
    </row>
    <row r="107" spans="1:37" ht="16.5" hidden="1" customHeight="1" thickTop="1" thickBot="1" x14ac:dyDescent="0.3">
      <c r="A107" s="445"/>
      <c r="B107" s="445"/>
      <c r="C107" s="445"/>
      <c r="D107" s="445"/>
      <c r="E107" s="445"/>
      <c r="F107" s="446"/>
      <c r="G107" s="446"/>
      <c r="H107" s="446"/>
      <c r="I107" s="446"/>
      <c r="J107" s="445"/>
      <c r="K107" s="445"/>
      <c r="L107" s="445"/>
      <c r="M107" s="445"/>
      <c r="N107" s="445"/>
      <c r="O107" s="445"/>
      <c r="P107" s="445"/>
      <c r="Q107" s="445"/>
      <c r="R107" s="445"/>
      <c r="S107" s="445"/>
      <c r="T107" s="445"/>
      <c r="U107" s="445"/>
      <c r="V107" s="445"/>
      <c r="W107" s="445"/>
      <c r="X107" s="445"/>
      <c r="Y107" s="445"/>
      <c r="Z107" s="445"/>
      <c r="AA107" s="445"/>
      <c r="AB107" s="445"/>
      <c r="AC107" s="445"/>
      <c r="AD107" s="445"/>
      <c r="AE107" s="445"/>
      <c r="AF107" s="445"/>
      <c r="AG107" s="445"/>
      <c r="AH107" s="445"/>
      <c r="AI107" s="445"/>
      <c r="AJ107" s="1"/>
      <c r="AK107" s="1"/>
    </row>
    <row r="108" spans="1:37" ht="16.5" hidden="1" customHeight="1" thickTop="1" thickBot="1" x14ac:dyDescent="0.3">
      <c r="A108" s="445"/>
      <c r="B108" s="445"/>
      <c r="C108" s="445"/>
      <c r="D108" s="445"/>
      <c r="E108" s="445"/>
      <c r="F108" s="446"/>
      <c r="G108" s="446"/>
      <c r="H108" s="446"/>
      <c r="I108" s="446"/>
      <c r="J108" s="445"/>
      <c r="K108" s="445"/>
      <c r="L108" s="445"/>
      <c r="M108" s="445"/>
      <c r="N108" s="445"/>
      <c r="O108" s="445"/>
      <c r="P108" s="445"/>
      <c r="Q108" s="445"/>
      <c r="R108" s="445"/>
      <c r="S108" s="445"/>
      <c r="T108" s="445"/>
      <c r="U108" s="445"/>
      <c r="V108" s="445"/>
      <c r="W108" s="445"/>
      <c r="X108" s="445"/>
      <c r="Y108" s="445"/>
      <c r="Z108" s="445"/>
      <c r="AA108" s="445"/>
      <c r="AB108" s="445"/>
      <c r="AC108" s="445"/>
      <c r="AD108" s="445"/>
      <c r="AE108" s="445"/>
      <c r="AF108" s="445"/>
      <c r="AG108" s="445"/>
      <c r="AH108" s="445"/>
      <c r="AI108" s="445"/>
      <c r="AJ108" s="1"/>
      <c r="AK108" s="1"/>
    </row>
    <row r="109" spans="1:37" ht="16.5" hidden="1" customHeight="1" thickTop="1" thickBot="1" x14ac:dyDescent="0.3">
      <c r="A109" s="445"/>
      <c r="B109" s="445"/>
      <c r="C109" s="445"/>
      <c r="D109" s="445"/>
      <c r="E109" s="445"/>
      <c r="F109" s="446"/>
      <c r="G109" s="446"/>
      <c r="H109" s="446"/>
      <c r="I109" s="446"/>
      <c r="J109" s="445"/>
      <c r="K109" s="445"/>
      <c r="L109" s="445"/>
      <c r="M109" s="445"/>
      <c r="N109" s="445"/>
      <c r="O109" s="445"/>
      <c r="P109" s="445"/>
      <c r="Q109" s="445"/>
      <c r="R109" s="445"/>
      <c r="S109" s="445"/>
      <c r="T109" s="445"/>
      <c r="U109" s="445"/>
      <c r="V109" s="445"/>
      <c r="W109" s="445"/>
      <c r="X109" s="445"/>
      <c r="Y109" s="445"/>
      <c r="Z109" s="445"/>
      <c r="AA109" s="445"/>
      <c r="AB109" s="445"/>
      <c r="AC109" s="445"/>
      <c r="AD109" s="445"/>
      <c r="AE109" s="445"/>
      <c r="AF109" s="445"/>
      <c r="AG109" s="445"/>
      <c r="AH109" s="445"/>
      <c r="AI109" s="445"/>
      <c r="AJ109" s="1"/>
      <c r="AK109" s="1"/>
    </row>
    <row r="110" spans="1:37" s="12" customFormat="1" ht="19.5" customHeight="1" thickTop="1" thickBot="1" x14ac:dyDescent="0.3">
      <c r="A110" s="406" t="s">
        <v>43</v>
      </c>
      <c r="B110" s="406"/>
      <c r="C110" s="406"/>
      <c r="D110" s="406"/>
      <c r="E110" s="406"/>
      <c r="F110" s="406"/>
      <c r="G110" s="406"/>
      <c r="H110" s="406"/>
      <c r="I110" s="406"/>
      <c r="J110" s="406"/>
      <c r="K110" s="406"/>
      <c r="L110" s="406"/>
      <c r="M110" s="406"/>
      <c r="N110" s="406"/>
      <c r="O110" s="406"/>
      <c r="P110" s="406"/>
      <c r="Q110" s="406"/>
      <c r="R110" s="406"/>
      <c r="S110" s="406"/>
      <c r="T110" s="406"/>
      <c r="U110" s="406"/>
      <c r="V110" s="406"/>
      <c r="W110" s="406"/>
      <c r="X110" s="406"/>
      <c r="Y110" s="406"/>
      <c r="Z110" s="406"/>
      <c r="AA110" s="406"/>
      <c r="AB110" s="406"/>
      <c r="AC110" s="406"/>
      <c r="AD110" s="406"/>
      <c r="AE110" s="406"/>
      <c r="AF110" s="406"/>
      <c r="AG110" s="406"/>
      <c r="AH110" s="406"/>
      <c r="AI110" s="406"/>
    </row>
    <row r="111" spans="1:37" s="12" customFormat="1" ht="15.75" customHeight="1" thickTop="1" x14ac:dyDescent="0.25">
      <c r="A111" s="13"/>
      <c r="B111" s="14"/>
      <c r="C111" s="14"/>
      <c r="D111" s="14"/>
      <c r="E111" s="14"/>
      <c r="F111" s="14"/>
      <c r="G111" s="14"/>
      <c r="H111" s="14"/>
      <c r="I111" s="14"/>
      <c r="J111" s="14"/>
      <c r="K111" s="14"/>
      <c r="L111" s="14"/>
      <c r="M111" s="14"/>
      <c r="N111" s="447" t="s">
        <v>44</v>
      </c>
      <c r="O111" s="447"/>
      <c r="P111" s="447"/>
      <c r="Q111" s="447"/>
      <c r="R111" s="447"/>
      <c r="S111" s="447"/>
      <c r="T111" s="447"/>
      <c r="U111" s="447"/>
      <c r="V111" s="447"/>
      <c r="W111" s="447"/>
      <c r="X111" s="447"/>
      <c r="Y111" s="448" t="s">
        <v>45</v>
      </c>
      <c r="Z111" s="448"/>
      <c r="AA111" s="448"/>
      <c r="AB111" s="448"/>
      <c r="AC111" s="448"/>
      <c r="AD111" s="448"/>
      <c r="AE111" s="448"/>
      <c r="AF111" s="449"/>
      <c r="AG111" s="15"/>
      <c r="AH111" s="16" t="s">
        <v>46</v>
      </c>
      <c r="AI111" s="17" t="s">
        <v>47</v>
      </c>
    </row>
    <row r="112" spans="1:37" s="12" customFormat="1" ht="15" customHeight="1" x14ac:dyDescent="0.25">
      <c r="A112" s="451" t="s">
        <v>48</v>
      </c>
      <c r="B112" s="452"/>
      <c r="C112" s="452"/>
      <c r="D112" s="452"/>
      <c r="E112" s="452"/>
      <c r="F112" s="452"/>
      <c r="G112" s="14" t="s">
        <v>49</v>
      </c>
      <c r="H112" s="18"/>
      <c r="I112" s="14"/>
      <c r="J112" s="14" t="s">
        <v>47</v>
      </c>
      <c r="K112" s="18" t="s">
        <v>50</v>
      </c>
      <c r="L112" s="14"/>
      <c r="M112" s="14"/>
      <c r="N112" s="453"/>
      <c r="O112" s="453"/>
      <c r="P112" s="453"/>
      <c r="Q112" s="453"/>
      <c r="R112" s="453"/>
      <c r="S112" s="453"/>
      <c r="T112" s="453"/>
      <c r="U112" s="453"/>
      <c r="V112" s="453"/>
      <c r="W112" s="453"/>
      <c r="X112" s="453"/>
      <c r="Y112" s="457" t="s">
        <v>51</v>
      </c>
      <c r="Z112" s="452"/>
      <c r="AA112" s="452"/>
      <c r="AB112" s="452"/>
      <c r="AC112" s="452"/>
      <c r="AD112" s="452"/>
      <c r="AE112" s="452"/>
      <c r="AF112" s="458"/>
      <c r="AG112" s="15"/>
      <c r="AH112" s="18"/>
      <c r="AI112" s="19"/>
    </row>
    <row r="113" spans="1:35" s="12" customFormat="1" x14ac:dyDescent="0.25">
      <c r="A113" s="451"/>
      <c r="B113" s="452"/>
      <c r="C113" s="452"/>
      <c r="D113" s="452"/>
      <c r="E113" s="452"/>
      <c r="F113" s="452"/>
      <c r="G113" s="452"/>
      <c r="H113" s="452"/>
      <c r="I113" s="452"/>
      <c r="J113" s="452"/>
      <c r="K113" s="452"/>
      <c r="L113" s="452"/>
      <c r="M113" s="14"/>
      <c r="N113" s="453"/>
      <c r="O113" s="453"/>
      <c r="P113" s="453"/>
      <c r="Q113" s="453"/>
      <c r="R113" s="453"/>
      <c r="S113" s="453"/>
      <c r="T113" s="453"/>
      <c r="U113" s="453"/>
      <c r="V113" s="453"/>
      <c r="W113" s="453"/>
      <c r="X113" s="453"/>
      <c r="Y113" s="14"/>
      <c r="Z113" s="14"/>
      <c r="AA113" s="14"/>
      <c r="AB113" s="14"/>
      <c r="AC113" s="14"/>
      <c r="AD113" s="14"/>
      <c r="AE113" s="14"/>
      <c r="AF113" s="14"/>
      <c r="AG113" s="14"/>
      <c r="AH113" s="14"/>
      <c r="AI113" s="20"/>
    </row>
    <row r="114" spans="1:35" s="12" customFormat="1" ht="15" customHeight="1" x14ac:dyDescent="0.25">
      <c r="A114" s="451"/>
      <c r="B114" s="452"/>
      <c r="C114" s="452"/>
      <c r="D114" s="452"/>
      <c r="E114" s="452"/>
      <c r="F114" s="452"/>
      <c r="G114" s="452"/>
      <c r="H114" s="452"/>
      <c r="I114" s="452"/>
      <c r="J114" s="452"/>
      <c r="K114" s="452"/>
      <c r="L114" s="452"/>
      <c r="M114" s="14"/>
      <c r="N114" s="452" t="s">
        <v>52</v>
      </c>
      <c r="O114" s="452"/>
      <c r="P114" s="452"/>
      <c r="Q114" s="452"/>
      <c r="R114" s="452"/>
      <c r="S114" s="452"/>
      <c r="T114" s="452"/>
      <c r="U114" s="452"/>
      <c r="V114" s="452"/>
      <c r="W114" s="452"/>
      <c r="X114" s="452"/>
      <c r="Y114" s="452" t="s">
        <v>45</v>
      </c>
      <c r="Z114" s="452"/>
      <c r="AA114" s="452"/>
      <c r="AB114" s="452"/>
      <c r="AC114" s="452"/>
      <c r="AD114" s="452"/>
      <c r="AE114" s="452"/>
      <c r="AF114" s="452"/>
      <c r="AG114" s="14"/>
      <c r="AH114" s="21" t="s">
        <v>46</v>
      </c>
      <c r="AI114" s="22" t="s">
        <v>47</v>
      </c>
    </row>
    <row r="115" spans="1:35" s="12" customFormat="1" ht="15" customHeight="1" x14ac:dyDescent="0.25">
      <c r="A115" s="451" t="s">
        <v>53</v>
      </c>
      <c r="B115" s="452"/>
      <c r="C115" s="452"/>
      <c r="D115" s="452"/>
      <c r="E115" s="452"/>
      <c r="F115" s="452"/>
      <c r="G115" s="14" t="s">
        <v>49</v>
      </c>
      <c r="H115" s="18"/>
      <c r="I115" s="14"/>
      <c r="J115" s="14" t="s">
        <v>47</v>
      </c>
      <c r="K115" s="18" t="s">
        <v>50</v>
      </c>
      <c r="L115" s="14"/>
      <c r="M115" s="14"/>
      <c r="N115" s="453"/>
      <c r="O115" s="453"/>
      <c r="P115" s="453"/>
      <c r="Q115" s="453"/>
      <c r="R115" s="453"/>
      <c r="S115" s="453"/>
      <c r="T115" s="453"/>
      <c r="U115" s="453"/>
      <c r="V115" s="453"/>
      <c r="W115" s="453"/>
      <c r="X115" s="453"/>
      <c r="Y115" s="454" t="s">
        <v>51</v>
      </c>
      <c r="Z115" s="455"/>
      <c r="AA115" s="455"/>
      <c r="AB115" s="455"/>
      <c r="AC115" s="455"/>
      <c r="AD115" s="455"/>
      <c r="AE115" s="455"/>
      <c r="AF115" s="456"/>
      <c r="AG115" s="23"/>
      <c r="AH115" s="24"/>
      <c r="AI115" s="25"/>
    </row>
    <row r="116" spans="1:35" s="12" customFormat="1" x14ac:dyDescent="0.25">
      <c r="A116" s="451"/>
      <c r="B116" s="452"/>
      <c r="C116" s="452"/>
      <c r="D116" s="452"/>
      <c r="E116" s="452"/>
      <c r="F116" s="452"/>
      <c r="G116" s="452"/>
      <c r="H116" s="452"/>
      <c r="I116" s="452"/>
      <c r="J116" s="452"/>
      <c r="K116" s="452"/>
      <c r="L116" s="452"/>
      <c r="M116" s="14"/>
      <c r="N116" s="453"/>
      <c r="O116" s="453"/>
      <c r="P116" s="453"/>
      <c r="Q116" s="453"/>
      <c r="R116" s="453"/>
      <c r="S116" s="453"/>
      <c r="T116" s="453"/>
      <c r="U116" s="453"/>
      <c r="V116" s="453"/>
      <c r="W116" s="453"/>
      <c r="X116" s="453"/>
      <c r="Y116" s="26"/>
      <c r="Z116" s="27"/>
      <c r="AA116" s="27"/>
      <c r="AB116" s="27"/>
      <c r="AC116" s="27"/>
      <c r="AD116" s="27"/>
      <c r="AE116" s="27"/>
      <c r="AF116" s="27"/>
      <c r="AG116" s="27"/>
      <c r="AH116" s="27"/>
      <c r="AI116" s="28"/>
    </row>
    <row r="117" spans="1:35" s="12" customFormat="1" x14ac:dyDescent="0.25">
      <c r="A117" s="13"/>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29"/>
      <c r="AI117" s="30"/>
    </row>
    <row r="118" spans="1:35" s="12" customFormat="1" ht="25.5" customHeight="1" x14ac:dyDescent="0.25">
      <c r="A118" s="459" t="s">
        <v>54</v>
      </c>
      <c r="B118" s="460"/>
      <c r="C118" s="460"/>
      <c r="D118" s="460"/>
      <c r="E118" s="460"/>
      <c r="F118" s="460"/>
      <c r="G118" s="460"/>
      <c r="H118" s="460"/>
      <c r="I118" s="460"/>
      <c r="J118" s="460"/>
      <c r="K118" s="460"/>
      <c r="L118" s="460"/>
      <c r="M118" s="460"/>
      <c r="N118" s="460"/>
      <c r="O118" s="460"/>
      <c r="P118" s="460"/>
      <c r="Q118" s="460"/>
      <c r="R118" s="460"/>
      <c r="S118" s="460"/>
      <c r="T118" s="460"/>
      <c r="U118" s="460"/>
      <c r="V118" s="460"/>
      <c r="W118" s="460"/>
      <c r="X118" s="460"/>
      <c r="Y118" s="460"/>
      <c r="Z118" s="460"/>
      <c r="AA118" s="460"/>
      <c r="AB118" s="460"/>
      <c r="AC118" s="460"/>
      <c r="AD118" s="460"/>
      <c r="AE118" s="460"/>
      <c r="AF118" s="460"/>
      <c r="AG118" s="460"/>
      <c r="AH118" s="460"/>
      <c r="AI118" s="461"/>
    </row>
    <row r="119" spans="1:35" s="12" customFormat="1" x14ac:dyDescent="0.25">
      <c r="A119" s="31"/>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20"/>
    </row>
    <row r="120" spans="1:35" s="12" customFormat="1" ht="15" customHeight="1" x14ac:dyDescent="0.25">
      <c r="A120" s="451" t="s">
        <v>55</v>
      </c>
      <c r="B120" s="452"/>
      <c r="C120" s="452"/>
      <c r="D120" s="452"/>
      <c r="E120" s="452"/>
      <c r="F120" s="452"/>
      <c r="G120" s="452" t="s">
        <v>56</v>
      </c>
      <c r="H120" s="452"/>
      <c r="I120" s="18"/>
      <c r="J120" s="14"/>
      <c r="K120" s="452" t="s">
        <v>57</v>
      </c>
      <c r="L120" s="458"/>
      <c r="M120" s="18"/>
      <c r="N120" s="14"/>
      <c r="O120" s="452" t="s">
        <v>58</v>
      </c>
      <c r="P120" s="458"/>
      <c r="Q120" s="18" t="s">
        <v>50</v>
      </c>
      <c r="R120" s="14"/>
      <c r="S120" s="452" t="s">
        <v>59</v>
      </c>
      <c r="T120" s="458"/>
      <c r="U120" s="18"/>
      <c r="V120" s="457" t="s">
        <v>60</v>
      </c>
      <c r="W120" s="452"/>
      <c r="X120" s="452"/>
      <c r="Y120" s="452"/>
      <c r="Z120" s="452"/>
      <c r="AA120" s="452"/>
      <c r="AB120" s="452"/>
      <c r="AC120" s="452"/>
      <c r="AD120" s="452"/>
      <c r="AE120" s="452"/>
      <c r="AF120" s="452"/>
      <c r="AG120" s="452"/>
      <c r="AH120" s="458"/>
      <c r="AI120" s="19"/>
    </row>
    <row r="121" spans="1:35" ht="15.75" thickBot="1" x14ac:dyDescent="0.3">
      <c r="A121" s="3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5"/>
    </row>
    <row r="122" spans="1:35" x14ac:dyDescent="0.25">
      <c r="A122" s="36"/>
      <c r="B122" s="36"/>
      <c r="C122" s="36"/>
      <c r="D122" s="36"/>
      <c r="E122" s="36"/>
      <c r="F122" s="36"/>
      <c r="AA122" s="37"/>
      <c r="AB122" s="38"/>
      <c r="AH122" s="37"/>
      <c r="AI122" s="37"/>
    </row>
    <row r="123" spans="1:35" x14ac:dyDescent="0.25">
      <c r="AA123" s="37"/>
      <c r="AB123" s="38"/>
      <c r="AH123" s="37"/>
      <c r="AI123" s="37"/>
    </row>
    <row r="124" spans="1:35" ht="15" customHeight="1" x14ac:dyDescent="0.25">
      <c r="AA124" s="37"/>
      <c r="AB124" s="38"/>
      <c r="AH124" s="37"/>
      <c r="AI124" s="37"/>
    </row>
    <row r="125" spans="1:35" ht="15" customHeight="1" x14ac:dyDescent="0.25">
      <c r="AA125" s="37"/>
      <c r="AB125" s="38"/>
      <c r="AH125" s="37"/>
      <c r="AI125" s="37"/>
    </row>
    <row r="126" spans="1:35" ht="15" customHeight="1" x14ac:dyDescent="0.25">
      <c r="A126" s="37" t="s">
        <v>61</v>
      </c>
      <c r="AA126" s="37"/>
      <c r="AB126" s="38"/>
      <c r="AH126" s="37"/>
      <c r="AI126" s="37"/>
    </row>
    <row r="127" spans="1:35" ht="15" customHeight="1" x14ac:dyDescent="0.25">
      <c r="A127" s="37" t="s">
        <v>62</v>
      </c>
      <c r="AA127" s="37"/>
      <c r="AB127" s="38"/>
      <c r="AH127" s="37"/>
      <c r="AI127" s="37"/>
    </row>
    <row r="128" spans="1:35" ht="15" customHeight="1" x14ac:dyDescent="0.25">
      <c r="AA128" s="37"/>
      <c r="AB128" s="38"/>
      <c r="AH128" s="37"/>
      <c r="AI128" s="37"/>
    </row>
    <row r="129" spans="1:39" ht="15" customHeight="1" x14ac:dyDescent="0.25">
      <c r="A129" s="37" t="s">
        <v>2</v>
      </c>
      <c r="B129" s="450" t="s">
        <v>63</v>
      </c>
      <c r="C129" s="450"/>
      <c r="D129" s="450"/>
      <c r="E129" s="450"/>
      <c r="F129" s="450"/>
      <c r="G129" s="450"/>
      <c r="H129" s="450"/>
      <c r="I129" s="450"/>
      <c r="AA129" s="37"/>
      <c r="AB129" s="38"/>
      <c r="AH129" s="37"/>
      <c r="AI129" s="37"/>
    </row>
    <row r="130" spans="1:39" ht="15" customHeight="1" x14ac:dyDescent="0.25">
      <c r="AA130" s="37"/>
      <c r="AB130" s="38"/>
      <c r="AH130" s="37"/>
      <c r="AI130" s="37"/>
      <c r="AJ130" s="39"/>
      <c r="AK130" s="39"/>
      <c r="AL130" s="39"/>
      <c r="AM130" s="39"/>
    </row>
    <row r="131" spans="1:39" ht="15" customHeight="1" x14ac:dyDescent="0.25">
      <c r="B131" s="37" t="str">
        <f>CONCATENATE(AB131,"",AC131)</f>
        <v>0.1 Servizi istituzionali, generali e di gestione</v>
      </c>
      <c r="AA131" s="37"/>
      <c r="AB131" s="38" t="s">
        <v>64</v>
      </c>
      <c r="AC131" s="37" t="s">
        <v>65</v>
      </c>
      <c r="AH131" s="37"/>
      <c r="AI131" s="37"/>
      <c r="AJ131" s="39"/>
      <c r="AK131" s="39"/>
      <c r="AL131" s="39"/>
      <c r="AM131" s="39"/>
    </row>
    <row r="132" spans="1:39" ht="15" customHeight="1" x14ac:dyDescent="0.25">
      <c r="B132" s="37" t="str">
        <f t="shared" ref="B132:B153" si="0">CONCATENATE(AB132,"",AC132)</f>
        <v>0.2 Giustizia</v>
      </c>
      <c r="AA132" s="37"/>
      <c r="AB132" s="38" t="s">
        <v>66</v>
      </c>
      <c r="AC132" s="37" t="s">
        <v>67</v>
      </c>
      <c r="AH132" s="37"/>
      <c r="AI132" s="37"/>
      <c r="AJ132" s="39"/>
      <c r="AK132" s="39"/>
      <c r="AL132" s="39"/>
      <c r="AM132" s="39"/>
    </row>
    <row r="133" spans="1:39" x14ac:dyDescent="0.25">
      <c r="B133" s="37" t="str">
        <f t="shared" si="0"/>
        <v>0.3 Ordine pubblico e sicurezza</v>
      </c>
      <c r="AA133" s="37"/>
      <c r="AB133" s="38" t="s">
        <v>68</v>
      </c>
      <c r="AC133" s="37" t="s">
        <v>69</v>
      </c>
      <c r="AH133" s="37"/>
      <c r="AI133" s="37"/>
      <c r="AJ133" s="39"/>
      <c r="AK133" s="39"/>
      <c r="AL133" s="39"/>
      <c r="AM133" s="39"/>
    </row>
    <row r="134" spans="1:39" x14ac:dyDescent="0.25">
      <c r="B134" s="37" t="str">
        <f t="shared" si="0"/>
        <v>0.4 Istruzione e diritto allo studio</v>
      </c>
      <c r="AA134" s="37"/>
      <c r="AB134" s="38" t="s">
        <v>70</v>
      </c>
      <c r="AC134" s="37" t="s">
        <v>71</v>
      </c>
      <c r="AH134" s="37"/>
      <c r="AI134" s="37"/>
      <c r="AJ134" s="40"/>
      <c r="AK134" s="40"/>
      <c r="AL134" s="40"/>
      <c r="AM134" s="39"/>
    </row>
    <row r="135" spans="1:39" x14ac:dyDescent="0.25">
      <c r="B135" s="37" t="str">
        <f t="shared" si="0"/>
        <v>0.5 Tutela e valorizzazione dei beni e delle attività culturali</v>
      </c>
      <c r="AA135" s="37"/>
      <c r="AB135" s="38" t="s">
        <v>72</v>
      </c>
      <c r="AC135" s="37" t="s">
        <v>73</v>
      </c>
      <c r="AH135" s="37"/>
      <c r="AI135" s="37"/>
      <c r="AJ135" s="39"/>
      <c r="AK135" s="39"/>
      <c r="AL135" s="39"/>
      <c r="AM135" s="39"/>
    </row>
    <row r="136" spans="1:39" x14ac:dyDescent="0.25">
      <c r="B136" s="37" t="str">
        <f t="shared" si="0"/>
        <v>0.6 Politiche giovanili, sport e tempo libero</v>
      </c>
      <c r="AA136" s="37"/>
      <c r="AB136" s="38" t="s">
        <v>74</v>
      </c>
      <c r="AC136" s="37" t="s">
        <v>75</v>
      </c>
      <c r="AH136" s="37"/>
      <c r="AI136" s="37"/>
      <c r="AJ136" s="40"/>
      <c r="AK136" s="40"/>
      <c r="AL136" s="40"/>
      <c r="AM136" s="39"/>
    </row>
    <row r="137" spans="1:39" x14ac:dyDescent="0.25">
      <c r="B137" s="37" t="str">
        <f t="shared" si="0"/>
        <v>0.7 Turismo</v>
      </c>
      <c r="AA137" s="37"/>
      <c r="AB137" s="38" t="s">
        <v>76</v>
      </c>
      <c r="AC137" s="37" t="s">
        <v>77</v>
      </c>
      <c r="AH137" s="37"/>
      <c r="AI137" s="37"/>
      <c r="AJ137" s="40"/>
      <c r="AK137" s="40"/>
      <c r="AL137" s="40"/>
      <c r="AM137" s="39"/>
    </row>
    <row r="138" spans="1:39" x14ac:dyDescent="0.25">
      <c r="B138" s="37" t="str">
        <f t="shared" si="0"/>
        <v>0.8 Assetto del territorio ed edilizia abitativa</v>
      </c>
      <c r="AA138" s="37"/>
      <c r="AB138" s="38" t="s">
        <v>78</v>
      </c>
      <c r="AC138" s="37" t="s">
        <v>79</v>
      </c>
      <c r="AH138" s="37"/>
      <c r="AI138" s="37"/>
      <c r="AJ138" s="40"/>
      <c r="AK138" s="40"/>
      <c r="AL138" s="40"/>
      <c r="AM138" s="39"/>
    </row>
    <row r="139" spans="1:39" x14ac:dyDescent="0.25">
      <c r="B139" s="37" t="str">
        <f t="shared" si="0"/>
        <v>0.9Sviluppo sostenibile e tutela del territorio e dell'ambiente</v>
      </c>
      <c r="AA139" s="37"/>
      <c r="AB139" s="38" t="s">
        <v>80</v>
      </c>
      <c r="AC139" s="37" t="s">
        <v>81</v>
      </c>
      <c r="AH139" s="37"/>
      <c r="AI139" s="37"/>
      <c r="AJ139" s="40"/>
      <c r="AK139" s="40"/>
      <c r="AL139" s="40"/>
      <c r="AM139" s="39"/>
    </row>
    <row r="140" spans="1:39" x14ac:dyDescent="0.25">
      <c r="B140" s="37" t="str">
        <f t="shared" si="0"/>
        <v>10   Trasporti e diritto alla mobilità</v>
      </c>
      <c r="AA140" s="37"/>
      <c r="AB140" s="38" t="s">
        <v>82</v>
      </c>
      <c r="AC140" s="37" t="s">
        <v>83</v>
      </c>
      <c r="AH140" s="37"/>
      <c r="AI140" s="37"/>
      <c r="AJ140" s="40"/>
      <c r="AK140" s="40"/>
      <c r="AL140" s="40"/>
      <c r="AM140" s="39"/>
    </row>
    <row r="141" spans="1:39" x14ac:dyDescent="0.25">
      <c r="B141" s="37" t="str">
        <f t="shared" si="0"/>
        <v>11    Soccorso civile</v>
      </c>
      <c r="AA141" s="37"/>
      <c r="AB141" s="38" t="s">
        <v>84</v>
      </c>
      <c r="AC141" s="37" t="s">
        <v>85</v>
      </c>
      <c r="AH141" s="37"/>
      <c r="AI141" s="37"/>
      <c r="AJ141" s="40"/>
      <c r="AK141" s="40"/>
      <c r="AL141" s="40"/>
      <c r="AM141" s="39"/>
    </row>
    <row r="142" spans="1:39" x14ac:dyDescent="0.25">
      <c r="B142" s="37" t="str">
        <f t="shared" si="0"/>
        <v>12   Diritti sociali, politiche sociali e famiglia</v>
      </c>
      <c r="AA142" s="37"/>
      <c r="AB142" s="38" t="s">
        <v>86</v>
      </c>
      <c r="AC142" s="37" t="s">
        <v>87</v>
      </c>
      <c r="AH142" s="37"/>
      <c r="AI142" s="37"/>
      <c r="AJ142" s="40"/>
      <c r="AK142" s="40"/>
      <c r="AL142" s="40"/>
      <c r="AM142" s="39"/>
    </row>
    <row r="143" spans="1:39" x14ac:dyDescent="0.25">
      <c r="B143" s="37" t="str">
        <f t="shared" si="0"/>
        <v>13   Tutela della salute</v>
      </c>
      <c r="AA143" s="37"/>
      <c r="AB143" s="38" t="s">
        <v>88</v>
      </c>
      <c r="AC143" s="37" t="s">
        <v>89</v>
      </c>
      <c r="AH143" s="37"/>
      <c r="AI143" s="37"/>
      <c r="AJ143" s="40"/>
      <c r="AK143" s="40"/>
      <c r="AL143" s="40"/>
      <c r="AM143" s="39"/>
    </row>
    <row r="144" spans="1:39" x14ac:dyDescent="0.25">
      <c r="B144" s="37" t="str">
        <f t="shared" si="0"/>
        <v>14   Sviluppo economico e competitività</v>
      </c>
      <c r="AA144" s="37"/>
      <c r="AB144" s="38" t="s">
        <v>90</v>
      </c>
      <c r="AC144" s="37" t="s">
        <v>91</v>
      </c>
      <c r="AH144" s="37"/>
      <c r="AI144" s="37"/>
      <c r="AJ144" s="40"/>
      <c r="AK144" s="40"/>
      <c r="AL144" s="40"/>
      <c r="AM144" s="39"/>
    </row>
    <row r="145" spans="1:39" x14ac:dyDescent="0.25">
      <c r="B145" s="37" t="str">
        <f t="shared" si="0"/>
        <v>15   Politiche per il lavoro e la formazione professionale</v>
      </c>
      <c r="AA145" s="37"/>
      <c r="AB145" s="38" t="s">
        <v>92</v>
      </c>
      <c r="AC145" s="37" t="s">
        <v>93</v>
      </c>
      <c r="AH145" s="37"/>
      <c r="AI145" s="37"/>
      <c r="AJ145" s="40"/>
      <c r="AK145" s="40"/>
      <c r="AL145" s="40"/>
      <c r="AM145" s="39"/>
    </row>
    <row r="146" spans="1:39" x14ac:dyDescent="0.25">
      <c r="B146" s="37" t="str">
        <f t="shared" si="0"/>
        <v>16   Agricoltura, politiche agroalimentari e pesca</v>
      </c>
      <c r="AA146" s="37"/>
      <c r="AB146" s="38" t="s">
        <v>94</v>
      </c>
      <c r="AC146" s="37" t="s">
        <v>95</v>
      </c>
      <c r="AH146" s="37"/>
      <c r="AI146" s="37"/>
      <c r="AJ146" s="40"/>
      <c r="AK146" s="40"/>
      <c r="AL146" s="40"/>
      <c r="AM146" s="39"/>
    </row>
    <row r="147" spans="1:39" x14ac:dyDescent="0.25">
      <c r="B147" s="37" t="str">
        <f t="shared" si="0"/>
        <v>17  Energia e diversificazione delle fonti energetiche</v>
      </c>
      <c r="AA147" s="37"/>
      <c r="AB147" s="38" t="s">
        <v>96</v>
      </c>
      <c r="AC147" s="37" t="s">
        <v>97</v>
      </c>
      <c r="AH147" s="37"/>
      <c r="AI147" s="37"/>
      <c r="AJ147" s="40"/>
      <c r="AK147" s="40"/>
      <c r="AL147" s="40"/>
      <c r="AM147" s="39"/>
    </row>
    <row r="148" spans="1:39" x14ac:dyDescent="0.25">
      <c r="B148" s="37" t="str">
        <f t="shared" si="0"/>
        <v>18   Relazioni con le altre autonomie territoriali e locali</v>
      </c>
      <c r="AA148" s="37"/>
      <c r="AB148" s="38" t="s">
        <v>98</v>
      </c>
      <c r="AC148" s="37" t="s">
        <v>99</v>
      </c>
      <c r="AH148" s="37"/>
      <c r="AI148" s="37"/>
      <c r="AJ148" s="40"/>
      <c r="AK148" s="40"/>
      <c r="AL148" s="40"/>
      <c r="AM148" s="39"/>
    </row>
    <row r="149" spans="1:39" x14ac:dyDescent="0.25">
      <c r="B149" s="37" t="str">
        <f t="shared" si="0"/>
        <v>19  Relazioni internazionali</v>
      </c>
      <c r="AA149" s="37"/>
      <c r="AB149" s="38" t="s">
        <v>100</v>
      </c>
      <c r="AC149" s="37" t="s">
        <v>101</v>
      </c>
      <c r="AH149" s="37"/>
      <c r="AI149" s="37"/>
      <c r="AJ149" s="40"/>
      <c r="AK149" s="40"/>
      <c r="AL149" s="40"/>
      <c r="AM149" s="39"/>
    </row>
    <row r="150" spans="1:39" x14ac:dyDescent="0.25">
      <c r="B150" s="37" t="str">
        <f t="shared" si="0"/>
        <v>20   Fondi e accantonamenti</v>
      </c>
      <c r="AA150" s="37"/>
      <c r="AB150" s="38" t="s">
        <v>102</v>
      </c>
      <c r="AC150" s="37" t="s">
        <v>103</v>
      </c>
      <c r="AH150" s="37"/>
      <c r="AI150" s="37"/>
      <c r="AJ150" s="40"/>
      <c r="AK150" s="40"/>
      <c r="AL150" s="40"/>
      <c r="AM150" s="39"/>
    </row>
    <row r="151" spans="1:39" x14ac:dyDescent="0.25">
      <c r="B151" s="37" t="str">
        <f t="shared" si="0"/>
        <v>50   Debito pubblico</v>
      </c>
      <c r="AA151" s="37"/>
      <c r="AB151" s="38" t="s">
        <v>104</v>
      </c>
      <c r="AC151" s="37" t="s">
        <v>105</v>
      </c>
      <c r="AH151" s="37"/>
      <c r="AI151" s="37"/>
      <c r="AJ151" s="40"/>
      <c r="AK151" s="40"/>
      <c r="AL151" s="40"/>
      <c r="AM151" s="39"/>
    </row>
    <row r="152" spans="1:39" x14ac:dyDescent="0.25">
      <c r="B152" s="37" t="str">
        <f t="shared" si="0"/>
        <v>60   Anticipazioni finanziarie</v>
      </c>
      <c r="AA152" s="37"/>
      <c r="AB152" s="38" t="s">
        <v>106</v>
      </c>
      <c r="AC152" s="37" t="s">
        <v>107</v>
      </c>
      <c r="AH152" s="37"/>
      <c r="AI152" s="37"/>
      <c r="AJ152" s="40"/>
      <c r="AK152" s="40"/>
      <c r="AL152" s="40"/>
      <c r="AM152" s="39"/>
    </row>
    <row r="153" spans="1:39" ht="15" customHeight="1" x14ac:dyDescent="0.25">
      <c r="B153" s="37" t="str">
        <f t="shared" si="0"/>
        <v>99  Servizi per conto terzi</v>
      </c>
      <c r="AA153" s="37"/>
      <c r="AB153" s="38" t="s">
        <v>108</v>
      </c>
      <c r="AC153" s="37" t="s">
        <v>109</v>
      </c>
      <c r="AH153" s="37"/>
      <c r="AI153" s="37"/>
      <c r="AJ153" s="37"/>
      <c r="AK153" s="37"/>
      <c r="AL153" s="37"/>
      <c r="AM153" s="37"/>
    </row>
    <row r="154" spans="1:39" ht="15" customHeight="1" x14ac:dyDescent="0.25">
      <c r="B154" s="450"/>
      <c r="C154" s="450"/>
      <c r="D154" s="450"/>
      <c r="E154" s="450"/>
      <c r="F154" s="450"/>
      <c r="G154" s="450"/>
      <c r="H154" s="450"/>
      <c r="I154" s="450"/>
      <c r="J154" s="450"/>
      <c r="K154" s="450"/>
      <c r="L154" s="450"/>
      <c r="M154" s="450"/>
      <c r="N154" s="450"/>
      <c r="AA154" s="37"/>
      <c r="AB154" s="38"/>
      <c r="AH154" s="37"/>
      <c r="AI154" s="37"/>
      <c r="AJ154" s="41"/>
      <c r="AK154" s="41"/>
      <c r="AL154" s="41"/>
      <c r="AM154" s="41"/>
    </row>
    <row r="155" spans="1:39" s="40" customFormat="1" x14ac:dyDescent="0.25">
      <c r="A155" s="37"/>
      <c r="B155" s="450" t="s">
        <v>110</v>
      </c>
      <c r="C155" s="450"/>
      <c r="D155" s="450"/>
      <c r="E155" s="450"/>
      <c r="F155" s="450"/>
      <c r="G155" s="450"/>
      <c r="H155" s="450"/>
      <c r="I155" s="450"/>
      <c r="J155" s="450"/>
      <c r="K155" s="450"/>
      <c r="L155" s="450"/>
      <c r="M155" s="450"/>
      <c r="N155" s="450"/>
      <c r="O155" s="37"/>
      <c r="P155" s="37"/>
      <c r="Q155" s="37"/>
      <c r="R155" s="37"/>
      <c r="S155" s="37"/>
      <c r="T155" s="37"/>
      <c r="U155" s="37"/>
      <c r="V155" s="37"/>
      <c r="W155" s="37"/>
      <c r="X155" s="37"/>
      <c r="Y155" s="37"/>
      <c r="Z155" s="37"/>
      <c r="AA155" s="37"/>
      <c r="AB155" s="38"/>
      <c r="AC155" s="37"/>
      <c r="AD155" s="37"/>
      <c r="AE155" s="37"/>
      <c r="AF155" s="37"/>
      <c r="AG155" s="37"/>
      <c r="AH155" s="37"/>
      <c r="AI155" s="37"/>
    </row>
    <row r="156" spans="1:39" s="40" customFormat="1" x14ac:dyDescent="0.25">
      <c r="A156" s="37"/>
      <c r="B156" s="37" t="str">
        <f t="shared" ref="B156:B218" si="1">CONCATENATE(AB156,"",AC156)</f>
        <v>0.1   Organi istituzionali</v>
      </c>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8" t="s">
        <v>111</v>
      </c>
      <c r="AC156" s="37" t="s">
        <v>112</v>
      </c>
      <c r="AD156" s="37"/>
      <c r="AE156" s="37"/>
      <c r="AF156" s="37"/>
      <c r="AG156" s="37"/>
      <c r="AH156" s="37"/>
      <c r="AI156" s="37"/>
    </row>
    <row r="157" spans="1:39" s="40" customFormat="1" x14ac:dyDescent="0.25">
      <c r="A157" s="37"/>
      <c r="B157" s="37" t="str">
        <f t="shared" si="1"/>
        <v>0.2   Segreteria generale</v>
      </c>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8" t="s">
        <v>113</v>
      </c>
      <c r="AC157" s="37" t="s">
        <v>114</v>
      </c>
      <c r="AD157" s="37"/>
      <c r="AE157" s="37"/>
      <c r="AF157" s="37"/>
      <c r="AG157" s="37"/>
      <c r="AH157" s="37"/>
      <c r="AI157" s="37"/>
    </row>
    <row r="158" spans="1:39" s="40" customFormat="1" x14ac:dyDescent="0.25">
      <c r="A158" s="37"/>
      <c r="B158" s="37" t="str">
        <f t="shared" si="1"/>
        <v>0.3 Gestione economica, finanziaria, programmazione e provveditorato</v>
      </c>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8" t="s">
        <v>68</v>
      </c>
      <c r="AC158" s="37" t="s">
        <v>115</v>
      </c>
      <c r="AD158" s="37"/>
      <c r="AE158" s="37"/>
      <c r="AF158" s="37"/>
      <c r="AG158" s="37"/>
      <c r="AH158" s="37"/>
      <c r="AI158" s="37"/>
    </row>
    <row r="159" spans="1:39" s="40" customFormat="1" x14ac:dyDescent="0.25">
      <c r="A159" s="37"/>
      <c r="B159" s="37" t="str">
        <f t="shared" si="1"/>
        <v>0.4 Gestione delle entrate tributarie e servizi fiscal</v>
      </c>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8" t="s">
        <v>70</v>
      </c>
      <c r="AC159" s="37" t="s">
        <v>116</v>
      </c>
      <c r="AD159" s="37"/>
      <c r="AE159" s="37"/>
      <c r="AF159" s="37"/>
      <c r="AG159" s="37"/>
      <c r="AH159" s="37"/>
      <c r="AI159" s="37"/>
    </row>
    <row r="160" spans="1:39" s="40" customFormat="1" x14ac:dyDescent="0.25">
      <c r="A160" s="37"/>
      <c r="B160" s="37" t="str">
        <f t="shared" si="1"/>
        <v>0.5 Gestione dei beni demaniali e patrimo</v>
      </c>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8" t="s">
        <v>72</v>
      </c>
      <c r="AC160" s="37" t="s">
        <v>117</v>
      </c>
      <c r="AD160" s="37"/>
      <c r="AE160" s="37"/>
      <c r="AF160" s="37"/>
      <c r="AG160" s="37"/>
      <c r="AH160" s="37"/>
      <c r="AI160" s="37"/>
    </row>
    <row r="161" spans="1:35" s="40" customFormat="1" x14ac:dyDescent="0.25">
      <c r="A161" s="37"/>
      <c r="B161" s="37" t="str">
        <f t="shared" si="1"/>
        <v>0.6 Ufficio tecnico</v>
      </c>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8" t="s">
        <v>74</v>
      </c>
      <c r="AC161" s="37" t="s">
        <v>118</v>
      </c>
      <c r="AD161" s="37"/>
      <c r="AE161" s="37"/>
      <c r="AF161" s="37"/>
      <c r="AG161" s="37"/>
      <c r="AH161" s="37"/>
      <c r="AI161" s="37"/>
    </row>
    <row r="162" spans="1:35" s="40" customFormat="1" x14ac:dyDescent="0.25">
      <c r="A162" s="37"/>
      <c r="B162" s="37" t="str">
        <f t="shared" si="1"/>
        <v>0.7  Elezioni e consultazioni popolari - Anagrafe e stato civile</v>
      </c>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8" t="s">
        <v>119</v>
      </c>
      <c r="AC162" s="37" t="s">
        <v>120</v>
      </c>
      <c r="AD162" s="37"/>
      <c r="AE162" s="37"/>
      <c r="AF162" s="37"/>
      <c r="AG162" s="37"/>
      <c r="AH162" s="37"/>
      <c r="AI162" s="37"/>
    </row>
    <row r="163" spans="1:35" s="40" customFormat="1" x14ac:dyDescent="0.25">
      <c r="A163" s="37"/>
      <c r="B163" s="37" t="str">
        <f t="shared" si="1"/>
        <v>0.8 Statistica e sistemi informativi</v>
      </c>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8" t="s">
        <v>78</v>
      </c>
      <c r="AC163" s="37" t="s">
        <v>121</v>
      </c>
      <c r="AD163" s="37"/>
      <c r="AE163" s="37"/>
      <c r="AF163" s="37"/>
      <c r="AG163" s="37"/>
      <c r="AH163" s="37"/>
      <c r="AI163" s="37"/>
    </row>
    <row r="164" spans="1:35" s="40" customFormat="1" x14ac:dyDescent="0.25">
      <c r="A164" s="37"/>
      <c r="B164" s="37" t="str">
        <f t="shared" si="1"/>
        <v>0.9 Assistenza tecnico-amministrativa agli enti locali</v>
      </c>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8" t="s">
        <v>122</v>
      </c>
      <c r="AC164" s="37" t="s">
        <v>123</v>
      </c>
      <c r="AD164" s="37"/>
      <c r="AE164" s="37"/>
      <c r="AF164" s="37"/>
      <c r="AG164" s="37"/>
      <c r="AH164" s="37"/>
      <c r="AI164" s="37"/>
    </row>
    <row r="165" spans="1:35" s="40" customFormat="1" x14ac:dyDescent="0.25">
      <c r="A165" s="37"/>
      <c r="B165" s="37" t="str">
        <f t="shared" si="1"/>
        <v>10 Risorse umane</v>
      </c>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8" t="s">
        <v>124</v>
      </c>
      <c r="AC165" s="37" t="s">
        <v>125</v>
      </c>
      <c r="AD165" s="37"/>
      <c r="AE165" s="37"/>
      <c r="AF165" s="37"/>
      <c r="AG165" s="37"/>
      <c r="AH165" s="37"/>
      <c r="AI165" s="37"/>
    </row>
    <row r="166" spans="1:35" s="40" customFormat="1" x14ac:dyDescent="0.25">
      <c r="A166" s="37"/>
      <c r="B166" s="37" t="str">
        <f t="shared" si="1"/>
        <v>11 Altri servizi generali</v>
      </c>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8" t="s">
        <v>126</v>
      </c>
      <c r="AC166" s="37" t="s">
        <v>127</v>
      </c>
      <c r="AD166" s="37"/>
      <c r="AE166" s="37"/>
      <c r="AF166" s="37"/>
      <c r="AG166" s="37"/>
      <c r="AH166" s="37"/>
      <c r="AI166" s="37"/>
    </row>
    <row r="167" spans="1:35" s="40" customFormat="1" x14ac:dyDescent="0.25">
      <c r="A167" s="37"/>
      <c r="B167" s="37" t="str">
        <f t="shared" si="1"/>
        <v>0.1  Uffici giudiziari</v>
      </c>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8" t="s">
        <v>128</v>
      </c>
      <c r="AC167" s="37" t="s">
        <v>129</v>
      </c>
      <c r="AD167" s="37"/>
      <c r="AE167" s="37"/>
      <c r="AF167" s="37"/>
      <c r="AG167" s="37"/>
      <c r="AH167" s="37"/>
      <c r="AI167" s="37"/>
    </row>
    <row r="168" spans="1:35" s="40" customFormat="1" x14ac:dyDescent="0.25">
      <c r="A168" s="37"/>
      <c r="B168" s="37" t="str">
        <f t="shared" si="1"/>
        <v>0.2 Casa circondariale e altri servizi</v>
      </c>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8" t="s">
        <v>66</v>
      </c>
      <c r="AC168" s="37" t="s">
        <v>130</v>
      </c>
      <c r="AD168" s="37"/>
      <c r="AE168" s="37"/>
      <c r="AF168" s="37"/>
      <c r="AG168" s="37"/>
      <c r="AH168" s="37"/>
      <c r="AI168" s="37"/>
    </row>
    <row r="169" spans="1:35" s="40" customFormat="1" x14ac:dyDescent="0.25">
      <c r="A169" s="37"/>
      <c r="B169" s="37" t="str">
        <f t="shared" si="1"/>
        <v>0.1 Polizia locale e amministrativa</v>
      </c>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8" t="s">
        <v>64</v>
      </c>
      <c r="AC169" s="37" t="s">
        <v>131</v>
      </c>
      <c r="AD169" s="37"/>
      <c r="AE169" s="37"/>
      <c r="AF169" s="37"/>
      <c r="AG169" s="37"/>
      <c r="AH169" s="37"/>
      <c r="AI169" s="37"/>
    </row>
    <row r="170" spans="1:35" s="40" customFormat="1" x14ac:dyDescent="0.25">
      <c r="A170" s="37"/>
      <c r="B170" s="37" t="str">
        <f t="shared" si="1"/>
        <v>0.2 Sistema integrato di sicurezza urbana</v>
      </c>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8" t="s">
        <v>66</v>
      </c>
      <c r="AC170" s="37" t="s">
        <v>132</v>
      </c>
      <c r="AD170" s="37"/>
      <c r="AE170" s="37"/>
      <c r="AF170" s="37"/>
      <c r="AG170" s="37"/>
      <c r="AH170" s="37"/>
      <c r="AI170" s="37"/>
    </row>
    <row r="171" spans="1:35" s="40" customFormat="1" x14ac:dyDescent="0.25">
      <c r="A171" s="37"/>
      <c r="B171" s="37" t="str">
        <f t="shared" si="1"/>
        <v>0.1 Istruzione prescolastica</v>
      </c>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8" t="s">
        <v>64</v>
      </c>
      <c r="AC171" s="37" t="s">
        <v>133</v>
      </c>
      <c r="AD171" s="37"/>
      <c r="AE171" s="37"/>
      <c r="AF171" s="37"/>
      <c r="AG171" s="37"/>
      <c r="AH171" s="37"/>
      <c r="AI171" s="37"/>
    </row>
    <row r="172" spans="1:35" s="40" customFormat="1" x14ac:dyDescent="0.25">
      <c r="A172" s="37"/>
      <c r="B172" s="37" t="str">
        <f t="shared" si="1"/>
        <v>0.2 Altri ordini di istruzione non universitaria</v>
      </c>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8" t="s">
        <v>66</v>
      </c>
      <c r="AC172" s="37" t="s">
        <v>134</v>
      </c>
      <c r="AD172" s="37"/>
      <c r="AE172" s="37"/>
      <c r="AF172" s="37"/>
      <c r="AG172" s="37"/>
      <c r="AH172" s="37"/>
      <c r="AI172" s="37"/>
    </row>
    <row r="173" spans="1:35" s="40" customFormat="1" x14ac:dyDescent="0.25">
      <c r="A173" s="37"/>
      <c r="B173" s="37" t="str">
        <f t="shared" si="1"/>
        <v>0.4 Istruzione universitaria</v>
      </c>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8" t="s">
        <v>70</v>
      </c>
      <c r="AC173" s="37" t="s">
        <v>135</v>
      </c>
      <c r="AD173" s="37"/>
      <c r="AE173" s="37"/>
      <c r="AF173" s="37"/>
      <c r="AG173" s="37"/>
      <c r="AH173" s="37"/>
      <c r="AI173" s="37"/>
    </row>
    <row r="174" spans="1:35" s="40" customFormat="1" x14ac:dyDescent="0.25">
      <c r="A174" s="37"/>
      <c r="B174" s="37" t="str">
        <f t="shared" si="1"/>
        <v>0.5 Istruzione tecnica superiore</v>
      </c>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8" t="s">
        <v>72</v>
      </c>
      <c r="AC174" s="37" t="s">
        <v>136</v>
      </c>
      <c r="AD174" s="37"/>
      <c r="AE174" s="37"/>
      <c r="AF174" s="37"/>
      <c r="AG174" s="37"/>
      <c r="AH174" s="37"/>
      <c r="AI174" s="37"/>
    </row>
    <row r="175" spans="1:35" s="40" customFormat="1" x14ac:dyDescent="0.25">
      <c r="A175" s="37"/>
      <c r="B175" s="37" t="str">
        <f t="shared" si="1"/>
        <v>0.6 Servizi ausiliari all’istruzione</v>
      </c>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8" t="s">
        <v>74</v>
      </c>
      <c r="AC175" s="37" t="s">
        <v>137</v>
      </c>
      <c r="AD175" s="37"/>
      <c r="AE175" s="37"/>
      <c r="AF175" s="37"/>
      <c r="AG175" s="37"/>
      <c r="AH175" s="37"/>
      <c r="AI175" s="37"/>
    </row>
    <row r="176" spans="1:35" s="40" customFormat="1" x14ac:dyDescent="0.25">
      <c r="A176" s="37"/>
      <c r="B176" s="37" t="str">
        <f t="shared" si="1"/>
        <v>0.7  Diritto allo studio</v>
      </c>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8" t="s">
        <v>119</v>
      </c>
      <c r="AC176" s="37" t="s">
        <v>138</v>
      </c>
      <c r="AD176" s="37"/>
      <c r="AE176" s="37"/>
      <c r="AF176" s="37"/>
      <c r="AG176" s="37"/>
      <c r="AH176" s="37"/>
      <c r="AI176" s="37"/>
    </row>
    <row r="177" spans="1:35" s="40" customFormat="1" x14ac:dyDescent="0.25">
      <c r="A177" s="37"/>
      <c r="B177" s="37" t="str">
        <f t="shared" si="1"/>
        <v>0.1 Valorizzazione dei beni di interesse storico</v>
      </c>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8" t="s">
        <v>64</v>
      </c>
      <c r="AC177" s="37" t="s">
        <v>139</v>
      </c>
      <c r="AD177" s="37"/>
      <c r="AE177" s="37"/>
      <c r="AF177" s="37"/>
      <c r="AG177" s="37"/>
      <c r="AH177" s="37"/>
      <c r="AI177" s="37"/>
    </row>
    <row r="178" spans="1:35" s="40" customFormat="1" x14ac:dyDescent="0.25">
      <c r="A178" s="37"/>
      <c r="B178" s="37" t="str">
        <f t="shared" si="1"/>
        <v>0.2 Attività culturali e interventi diversi nel settore culturale</v>
      </c>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8" t="s">
        <v>66</v>
      </c>
      <c r="AC178" s="37" t="s">
        <v>140</v>
      </c>
      <c r="AD178" s="37"/>
      <c r="AE178" s="37"/>
      <c r="AF178" s="37"/>
      <c r="AG178" s="37"/>
      <c r="AH178" s="37"/>
      <c r="AI178" s="37"/>
    </row>
    <row r="179" spans="1:35" s="40" customFormat="1" x14ac:dyDescent="0.25">
      <c r="A179" s="37"/>
      <c r="B179" s="37" t="str">
        <f t="shared" si="1"/>
        <v>0.1 Sport e tempo libero</v>
      </c>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8" t="s">
        <v>64</v>
      </c>
      <c r="AC179" s="37" t="s">
        <v>141</v>
      </c>
      <c r="AD179" s="37"/>
      <c r="AE179" s="37"/>
      <c r="AF179" s="37"/>
      <c r="AG179" s="37"/>
      <c r="AH179" s="37"/>
      <c r="AI179" s="37"/>
    </row>
    <row r="180" spans="1:35" s="40" customFormat="1" x14ac:dyDescent="0.25">
      <c r="A180" s="37"/>
      <c r="B180" s="37" t="str">
        <f t="shared" si="1"/>
        <v>0.2 Giovani</v>
      </c>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8" t="s">
        <v>66</v>
      </c>
      <c r="AC180" s="37" t="s">
        <v>142</v>
      </c>
      <c r="AD180" s="37"/>
      <c r="AE180" s="37"/>
      <c r="AF180" s="37"/>
      <c r="AG180" s="37"/>
      <c r="AH180" s="37"/>
      <c r="AI180" s="37"/>
    </row>
    <row r="181" spans="1:35" s="40" customFormat="1" x14ac:dyDescent="0.25">
      <c r="A181" s="37"/>
      <c r="B181" s="37" t="str">
        <f t="shared" si="1"/>
        <v>0.1 Sviluppo e valorizzazione del turismo</v>
      </c>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8" t="s">
        <v>64</v>
      </c>
      <c r="AC181" s="37" t="s">
        <v>143</v>
      </c>
      <c r="AD181" s="37"/>
      <c r="AE181" s="37"/>
      <c r="AF181" s="37"/>
      <c r="AG181" s="37"/>
      <c r="AH181" s="37"/>
      <c r="AI181" s="37"/>
    </row>
    <row r="182" spans="1:35" s="40" customFormat="1" x14ac:dyDescent="0.25">
      <c r="A182" s="37"/>
      <c r="B182" s="37" t="str">
        <f t="shared" si="1"/>
        <v>0.1  Urbanistica e assetto del territorio</v>
      </c>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8" t="s">
        <v>128</v>
      </c>
      <c r="AC182" s="37" t="s">
        <v>144</v>
      </c>
      <c r="AD182" s="37"/>
      <c r="AE182" s="37"/>
      <c r="AF182" s="37"/>
      <c r="AG182" s="37"/>
      <c r="AH182" s="37"/>
      <c r="AI182" s="37"/>
    </row>
    <row r="183" spans="1:35" s="40" customFormat="1" x14ac:dyDescent="0.25">
      <c r="A183" s="37"/>
      <c r="B183" s="37" t="str">
        <f t="shared" si="1"/>
        <v>0.2 Edilizia residenziale pubblica e locale e piani di edilizia economico-popolare</v>
      </c>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8" t="s">
        <v>66</v>
      </c>
      <c r="AC183" s="37" t="s">
        <v>145</v>
      </c>
      <c r="AD183" s="37"/>
      <c r="AE183" s="37"/>
      <c r="AF183" s="37"/>
      <c r="AG183" s="37"/>
      <c r="AH183" s="37"/>
      <c r="AI183" s="37"/>
    </row>
    <row r="184" spans="1:35" s="40" customFormat="1" x14ac:dyDescent="0.25">
      <c r="A184" s="37"/>
      <c r="B184" s="37" t="str">
        <f t="shared" si="1"/>
        <v>0.1 Difesa del suolo</v>
      </c>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8" t="s">
        <v>64</v>
      </c>
      <c r="AC184" s="37" t="s">
        <v>146</v>
      </c>
      <c r="AD184" s="37"/>
      <c r="AE184" s="37"/>
      <c r="AF184" s="37"/>
      <c r="AG184" s="37"/>
      <c r="AH184" s="37"/>
      <c r="AI184" s="37"/>
    </row>
    <row r="185" spans="1:35" s="40" customFormat="1" x14ac:dyDescent="0.25">
      <c r="A185" s="37"/>
      <c r="B185" s="37" t="str">
        <f t="shared" si="1"/>
        <v>0.2 Tutela, valorizzazione e recupero ambientale</v>
      </c>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8" t="s">
        <v>66</v>
      </c>
      <c r="AC185" s="37" t="s">
        <v>147</v>
      </c>
      <c r="AD185" s="37"/>
      <c r="AE185" s="37"/>
      <c r="AF185" s="37"/>
      <c r="AG185" s="37"/>
      <c r="AH185" s="37"/>
      <c r="AI185" s="37"/>
    </row>
    <row r="186" spans="1:35" s="40" customFormat="1" x14ac:dyDescent="0.25">
      <c r="A186" s="37"/>
      <c r="B186" s="37" t="str">
        <f t="shared" si="1"/>
        <v>0.3 Rifiuti</v>
      </c>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8" t="s">
        <v>68</v>
      </c>
      <c r="AC186" s="37" t="s">
        <v>148</v>
      </c>
      <c r="AD186" s="37"/>
      <c r="AE186" s="37"/>
      <c r="AF186" s="37"/>
      <c r="AG186" s="37"/>
      <c r="AH186" s="37"/>
      <c r="AI186" s="37"/>
    </row>
    <row r="187" spans="1:35" s="40" customFormat="1" x14ac:dyDescent="0.25">
      <c r="A187" s="37"/>
      <c r="B187" s="37" t="str">
        <f t="shared" si="1"/>
        <v>0.4 Servizio idrico integrato</v>
      </c>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8" t="s">
        <v>70</v>
      </c>
      <c r="AC187" s="37" t="s">
        <v>149</v>
      </c>
      <c r="AD187" s="37"/>
      <c r="AE187" s="37"/>
      <c r="AF187" s="37"/>
      <c r="AG187" s="37"/>
      <c r="AH187" s="37"/>
      <c r="AI187" s="37"/>
    </row>
    <row r="188" spans="1:35" s="40" customFormat="1" x14ac:dyDescent="0.25">
      <c r="A188" s="37"/>
      <c r="B188" s="37" t="str">
        <f t="shared" si="1"/>
        <v>0.5 Aree protette, parchi naturali, protezione naturalistica e forestazione</v>
      </c>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8" t="s">
        <v>72</v>
      </c>
      <c r="AC188" s="37" t="s">
        <v>150</v>
      </c>
      <c r="AD188" s="37"/>
      <c r="AE188" s="37"/>
      <c r="AF188" s="37"/>
      <c r="AG188" s="37"/>
      <c r="AH188" s="37"/>
      <c r="AI188" s="37"/>
    </row>
    <row r="189" spans="1:35" s="40" customFormat="1" x14ac:dyDescent="0.25">
      <c r="A189" s="37"/>
      <c r="B189" s="37" t="str">
        <f t="shared" si="1"/>
        <v>0.6 Tutela e valorizzazione delle risorse idriche</v>
      </c>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8" t="s">
        <v>74</v>
      </c>
      <c r="AC189" s="37" t="s">
        <v>151</v>
      </c>
      <c r="AD189" s="37"/>
      <c r="AE189" s="37"/>
      <c r="AF189" s="37"/>
      <c r="AG189" s="37"/>
      <c r="AH189" s="37"/>
      <c r="AI189" s="37"/>
    </row>
    <row r="190" spans="1:35" s="40" customFormat="1" x14ac:dyDescent="0.25">
      <c r="A190" s="37"/>
      <c r="B190" s="37" t="str">
        <f t="shared" si="1"/>
        <v>0.7 Sviluppo sostenibile territorio montano piccoli Comuni</v>
      </c>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8" t="s">
        <v>76</v>
      </c>
      <c r="AC190" s="37" t="s">
        <v>152</v>
      </c>
      <c r="AD190" s="37"/>
      <c r="AE190" s="37"/>
      <c r="AF190" s="37"/>
      <c r="AG190" s="37"/>
      <c r="AH190" s="37"/>
      <c r="AI190" s="37"/>
    </row>
    <row r="191" spans="1:35" s="40" customFormat="1" x14ac:dyDescent="0.25">
      <c r="A191" s="37"/>
      <c r="B191" s="37" t="str">
        <f t="shared" si="1"/>
        <v>0.8 Qualità dell'aria e riduzione dell'inquinamento</v>
      </c>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8" t="s">
        <v>78</v>
      </c>
      <c r="AC191" s="37" t="s">
        <v>153</v>
      </c>
      <c r="AD191" s="37"/>
      <c r="AE191" s="37"/>
      <c r="AF191" s="37"/>
      <c r="AG191" s="37"/>
      <c r="AH191" s="37"/>
      <c r="AI191" s="37"/>
    </row>
    <row r="192" spans="1:35" s="40" customFormat="1" x14ac:dyDescent="0.25">
      <c r="A192" s="37"/>
      <c r="B192" s="37" t="str">
        <f t="shared" si="1"/>
        <v>0.1 Trasporto ferroviario</v>
      </c>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8" t="s">
        <v>64</v>
      </c>
      <c r="AC192" s="37" t="s">
        <v>154</v>
      </c>
      <c r="AD192" s="37"/>
      <c r="AE192" s="37"/>
      <c r="AF192" s="37"/>
      <c r="AG192" s="37"/>
      <c r="AH192" s="37"/>
      <c r="AI192" s="37"/>
    </row>
    <row r="193" spans="1:35" s="40" customFormat="1" x14ac:dyDescent="0.25">
      <c r="A193" s="37"/>
      <c r="B193" s="37" t="str">
        <f t="shared" si="1"/>
        <v>0.2 Trasporto pubblico locale</v>
      </c>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8" t="s">
        <v>66</v>
      </c>
      <c r="AC193" s="37" t="s">
        <v>155</v>
      </c>
      <c r="AD193" s="37"/>
      <c r="AE193" s="37"/>
      <c r="AF193" s="37"/>
      <c r="AG193" s="37"/>
      <c r="AH193" s="37"/>
      <c r="AI193" s="37"/>
    </row>
    <row r="194" spans="1:35" s="40" customFormat="1" x14ac:dyDescent="0.25">
      <c r="A194" s="37"/>
      <c r="B194" s="37" t="str">
        <f t="shared" si="1"/>
        <v>0.3 Trasporto per vie d'acqua</v>
      </c>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8" t="s">
        <v>68</v>
      </c>
      <c r="AC194" s="37" t="s">
        <v>156</v>
      </c>
      <c r="AD194" s="37"/>
      <c r="AE194" s="37"/>
      <c r="AF194" s="37"/>
      <c r="AG194" s="37"/>
      <c r="AH194" s="37"/>
      <c r="AI194" s="37"/>
    </row>
    <row r="195" spans="1:35" s="40" customFormat="1" x14ac:dyDescent="0.25">
      <c r="A195" s="37"/>
      <c r="B195" s="37" t="str">
        <f t="shared" si="1"/>
        <v>0.4 Altre modalità di trasporto</v>
      </c>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8" t="s">
        <v>70</v>
      </c>
      <c r="AC195" s="37" t="s">
        <v>157</v>
      </c>
      <c r="AD195" s="37"/>
      <c r="AE195" s="37"/>
      <c r="AF195" s="37"/>
      <c r="AG195" s="37"/>
      <c r="AH195" s="37"/>
      <c r="AI195" s="37"/>
    </row>
    <row r="196" spans="1:35" s="40" customFormat="1" x14ac:dyDescent="0.25">
      <c r="A196" s="37"/>
      <c r="B196" s="37" t="str">
        <f t="shared" si="1"/>
        <v>0.5  Viabilità e infrastrutture stradali</v>
      </c>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8" t="s">
        <v>158</v>
      </c>
      <c r="AC196" s="37" t="s">
        <v>159</v>
      </c>
      <c r="AD196" s="37"/>
      <c r="AE196" s="37"/>
      <c r="AF196" s="37"/>
      <c r="AG196" s="37"/>
      <c r="AH196" s="37"/>
      <c r="AI196" s="37"/>
    </row>
    <row r="197" spans="1:35" s="40" customFormat="1" x14ac:dyDescent="0.25">
      <c r="A197" s="37"/>
      <c r="B197" s="37" t="str">
        <f t="shared" si="1"/>
        <v>0.1  Sistema di protezione civile</v>
      </c>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8" t="s">
        <v>128</v>
      </c>
      <c r="AC197" s="37" t="s">
        <v>160</v>
      </c>
      <c r="AD197" s="37"/>
      <c r="AE197" s="37"/>
      <c r="AF197" s="37"/>
      <c r="AG197" s="37"/>
      <c r="AH197" s="37"/>
      <c r="AI197" s="37"/>
    </row>
    <row r="198" spans="1:35" s="40" customFormat="1" x14ac:dyDescent="0.25">
      <c r="A198" s="37"/>
      <c r="B198" s="37" t="str">
        <f t="shared" si="1"/>
        <v>0.2   Interventi a seguito di calamità naturali</v>
      </c>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8" t="s">
        <v>113</v>
      </c>
      <c r="AC198" s="37" t="s">
        <v>161</v>
      </c>
      <c r="AD198" s="37"/>
      <c r="AE198" s="37"/>
      <c r="AF198" s="37"/>
      <c r="AG198" s="37"/>
      <c r="AH198" s="37"/>
      <c r="AI198" s="37"/>
    </row>
    <row r="199" spans="1:35" s="40" customFormat="1" x14ac:dyDescent="0.25">
      <c r="A199" s="37"/>
      <c r="B199" s="37" t="str">
        <f t="shared" si="1"/>
        <v>0.1   Interventi per l'infanzia e i minori e per asili nido</v>
      </c>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8" t="s">
        <v>111</v>
      </c>
      <c r="AC199" s="37" t="s">
        <v>162</v>
      </c>
      <c r="AD199" s="37"/>
      <c r="AE199" s="37"/>
      <c r="AF199" s="37"/>
      <c r="AG199" s="37"/>
      <c r="AH199" s="37"/>
      <c r="AI199" s="37"/>
    </row>
    <row r="200" spans="1:35" s="40" customFormat="1" x14ac:dyDescent="0.25">
      <c r="A200" s="37"/>
      <c r="B200" s="37" t="str">
        <f t="shared" si="1"/>
        <v>0.2  Interventi per la disabilità</v>
      </c>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8" t="s">
        <v>163</v>
      </c>
      <c r="AC200" s="37" t="s">
        <v>164</v>
      </c>
      <c r="AD200" s="37"/>
      <c r="AE200" s="37"/>
      <c r="AF200" s="37"/>
      <c r="AG200" s="37"/>
      <c r="AH200" s="37"/>
      <c r="AI200" s="37"/>
    </row>
    <row r="201" spans="1:35" s="40" customFormat="1" x14ac:dyDescent="0.25">
      <c r="A201" s="37"/>
      <c r="B201" s="37" t="str">
        <f t="shared" si="1"/>
        <v>0.3  Interventi per gli anziani</v>
      </c>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8" t="s">
        <v>165</v>
      </c>
      <c r="AC201" s="37" t="s">
        <v>166</v>
      </c>
      <c r="AD201" s="37"/>
      <c r="AE201" s="37"/>
      <c r="AF201" s="37"/>
      <c r="AG201" s="37"/>
      <c r="AH201" s="37"/>
      <c r="AI201" s="37"/>
    </row>
    <row r="202" spans="1:35" s="40" customFormat="1" x14ac:dyDescent="0.25">
      <c r="A202" s="37"/>
      <c r="B202" s="37" t="str">
        <f t="shared" si="1"/>
        <v>0.4  Interventi per soggetti a rischio di esclusione sociale</v>
      </c>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8" t="s">
        <v>167</v>
      </c>
      <c r="AC202" s="37" t="s">
        <v>168</v>
      </c>
      <c r="AD202" s="37"/>
      <c r="AE202" s="37"/>
      <c r="AF202" s="37"/>
      <c r="AG202" s="37"/>
      <c r="AH202" s="37"/>
      <c r="AI202" s="37"/>
    </row>
    <row r="203" spans="1:35" s="40" customFormat="1" x14ac:dyDescent="0.25">
      <c r="A203" s="37"/>
      <c r="B203" s="37" t="str">
        <f t="shared" si="1"/>
        <v>0.5 Interventi per le famiglie</v>
      </c>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8" t="s">
        <v>72</v>
      </c>
      <c r="AC203" s="37" t="s">
        <v>169</v>
      </c>
      <c r="AD203" s="37"/>
      <c r="AE203" s="37"/>
      <c r="AF203" s="37"/>
      <c r="AG203" s="37"/>
      <c r="AH203" s="37"/>
      <c r="AI203" s="37"/>
    </row>
    <row r="204" spans="1:35" s="40" customFormat="1" x14ac:dyDescent="0.25">
      <c r="A204" s="37"/>
      <c r="B204" s="37" t="str">
        <f t="shared" si="1"/>
        <v>0.6 Interventi per il diritto alla casa</v>
      </c>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8" t="s">
        <v>74</v>
      </c>
      <c r="AC204" s="37" t="s">
        <v>170</v>
      </c>
      <c r="AD204" s="37"/>
      <c r="AE204" s="37"/>
      <c r="AF204" s="37"/>
      <c r="AG204" s="37"/>
      <c r="AH204" s="37"/>
      <c r="AI204" s="37"/>
    </row>
    <row r="205" spans="1:35" s="40" customFormat="1" x14ac:dyDescent="0.25">
      <c r="A205" s="37"/>
      <c r="B205" s="37" t="str">
        <f t="shared" si="1"/>
        <v>0.7 Programmazione e governo della rete dei servizi sociosanitari e sociali</v>
      </c>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8" t="s">
        <v>76</v>
      </c>
      <c r="AC205" s="37" t="s">
        <v>171</v>
      </c>
      <c r="AD205" s="37"/>
      <c r="AE205" s="37"/>
      <c r="AF205" s="37"/>
      <c r="AG205" s="37"/>
      <c r="AH205" s="37"/>
      <c r="AI205" s="37"/>
    </row>
    <row r="206" spans="1:35" s="40" customFormat="1" x14ac:dyDescent="0.25">
      <c r="A206" s="37"/>
      <c r="B206" s="37" t="str">
        <f t="shared" si="1"/>
        <v>0.8 Cooperazione e associazionismo</v>
      </c>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8" t="s">
        <v>78</v>
      </c>
      <c r="AC206" s="37" t="s">
        <v>172</v>
      </c>
      <c r="AD206" s="37"/>
      <c r="AE206" s="37"/>
      <c r="AF206" s="37"/>
      <c r="AG206" s="37"/>
      <c r="AH206" s="37"/>
      <c r="AI206" s="37"/>
    </row>
    <row r="207" spans="1:35" s="40" customFormat="1" x14ac:dyDescent="0.25">
      <c r="A207" s="37"/>
      <c r="B207" s="37" t="str">
        <f t="shared" si="1"/>
        <v>0.9 Servizio necroscopico e cimiteriale</v>
      </c>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8" t="s">
        <v>122</v>
      </c>
      <c r="AC207" s="37" t="s">
        <v>173</v>
      </c>
      <c r="AD207" s="37"/>
      <c r="AE207" s="37"/>
      <c r="AF207" s="37"/>
      <c r="AG207" s="37"/>
      <c r="AH207" s="37"/>
      <c r="AI207" s="37"/>
    </row>
    <row r="208" spans="1:35" s="40" customFormat="1" x14ac:dyDescent="0.25">
      <c r="A208" s="37"/>
      <c r="B208" s="37" t="str">
        <f t="shared" si="1"/>
        <v>0.1 Industria, PMI e Artigianato</v>
      </c>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8" t="s">
        <v>64</v>
      </c>
      <c r="AC208" s="37" t="s">
        <v>174</v>
      </c>
      <c r="AD208" s="37"/>
      <c r="AE208" s="37"/>
      <c r="AF208" s="37"/>
      <c r="AG208" s="37"/>
      <c r="AH208" s="37"/>
      <c r="AI208" s="37"/>
    </row>
    <row r="209" spans="1:35" s="40" customFormat="1" x14ac:dyDescent="0.25">
      <c r="A209" s="37"/>
      <c r="B209" s="37" t="str">
        <f t="shared" si="1"/>
        <v>0.2 Commercio - reti distributive - tutela dei consumatori</v>
      </c>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8" t="s">
        <v>66</v>
      </c>
      <c r="AC209" s="37" t="s">
        <v>175</v>
      </c>
      <c r="AD209" s="37"/>
      <c r="AE209" s="37"/>
      <c r="AF209" s="37"/>
      <c r="AG209" s="37"/>
      <c r="AH209" s="37"/>
      <c r="AI209" s="37"/>
    </row>
    <row r="210" spans="1:35" s="40" customFormat="1" x14ac:dyDescent="0.25">
      <c r="A210" s="37"/>
      <c r="B210" s="37" t="str">
        <f t="shared" si="1"/>
        <v>0.3  Ricerca e innovazione</v>
      </c>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8" t="s">
        <v>165</v>
      </c>
      <c r="AC210" s="37" t="s">
        <v>176</v>
      </c>
      <c r="AD210" s="37"/>
      <c r="AE210" s="37"/>
      <c r="AF210" s="37"/>
      <c r="AG210" s="37"/>
      <c r="AH210" s="37"/>
      <c r="AI210" s="37"/>
    </row>
    <row r="211" spans="1:35" s="40" customFormat="1" x14ac:dyDescent="0.25">
      <c r="A211" s="37"/>
      <c r="B211" s="37" t="str">
        <f t="shared" si="1"/>
        <v>0.4  Reti e altri servizi di pubblica utilità</v>
      </c>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8" t="s">
        <v>167</v>
      </c>
      <c r="AC211" s="37" t="s">
        <v>177</v>
      </c>
      <c r="AD211" s="37"/>
      <c r="AE211" s="37"/>
      <c r="AF211" s="37"/>
      <c r="AG211" s="37"/>
      <c r="AH211" s="37"/>
      <c r="AI211" s="37"/>
    </row>
    <row r="212" spans="1:35" s="40" customFormat="1" x14ac:dyDescent="0.25">
      <c r="A212" s="37"/>
      <c r="B212" s="37" t="str">
        <f t="shared" si="1"/>
        <v>0.1  Servizi per lo sviluppo del mercato del lavoro</v>
      </c>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8" t="s">
        <v>128</v>
      </c>
      <c r="AC212" s="37" t="s">
        <v>178</v>
      </c>
      <c r="AD212" s="37"/>
      <c r="AE212" s="37"/>
      <c r="AF212" s="37"/>
      <c r="AG212" s="37"/>
      <c r="AH212" s="37"/>
      <c r="AI212" s="37"/>
    </row>
    <row r="213" spans="1:35" s="40" customFormat="1" x14ac:dyDescent="0.25">
      <c r="A213" s="37"/>
      <c r="B213" s="37" t="str">
        <f t="shared" si="1"/>
        <v>0.2Formazione professionale</v>
      </c>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8" t="s">
        <v>179</v>
      </c>
      <c r="AC213" s="37" t="s">
        <v>180</v>
      </c>
      <c r="AD213" s="37"/>
      <c r="AE213" s="37"/>
      <c r="AF213" s="37"/>
      <c r="AG213" s="37"/>
      <c r="AH213" s="37"/>
      <c r="AI213" s="37"/>
    </row>
    <row r="214" spans="1:35" s="40" customFormat="1" x14ac:dyDescent="0.25">
      <c r="A214" s="37"/>
      <c r="B214" s="37" t="str">
        <f t="shared" si="1"/>
        <v>0.3  Sostegno all'occupazione</v>
      </c>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8" t="s">
        <v>165</v>
      </c>
      <c r="AC214" s="37" t="s">
        <v>181</v>
      </c>
      <c r="AD214" s="37"/>
      <c r="AE214" s="37"/>
      <c r="AF214" s="37"/>
      <c r="AG214" s="37"/>
      <c r="AH214" s="37"/>
      <c r="AI214" s="37"/>
    </row>
    <row r="215" spans="1:35" s="40" customFormat="1" x14ac:dyDescent="0.25">
      <c r="A215" s="37"/>
      <c r="B215" s="37" t="str">
        <f t="shared" si="1"/>
        <v>0.1  Sviluppo del settore agricolo e del sistema agroalimentare</v>
      </c>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8" t="s">
        <v>128</v>
      </c>
      <c r="AC215" s="37" t="s">
        <v>182</v>
      </c>
      <c r="AD215" s="37"/>
      <c r="AE215" s="37"/>
      <c r="AF215" s="37"/>
      <c r="AG215" s="37"/>
      <c r="AH215" s="37"/>
      <c r="AI215" s="37"/>
    </row>
    <row r="216" spans="1:35" s="40" customFormat="1" x14ac:dyDescent="0.25">
      <c r="A216" s="37"/>
      <c r="B216" s="37" t="str">
        <f t="shared" si="1"/>
        <v>0.2  Caccia e pesca</v>
      </c>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8" t="s">
        <v>163</v>
      </c>
      <c r="AC216" s="37" t="s">
        <v>183</v>
      </c>
      <c r="AD216" s="37"/>
      <c r="AE216" s="37"/>
      <c r="AF216" s="37"/>
      <c r="AG216" s="37"/>
      <c r="AH216" s="37"/>
      <c r="AI216" s="37"/>
    </row>
    <row r="217" spans="1:35" s="40" customFormat="1" x14ac:dyDescent="0.25">
      <c r="A217" s="37"/>
      <c r="B217" s="37" t="str">
        <f t="shared" si="1"/>
        <v>0.1  Fonti energetiche</v>
      </c>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8" t="s">
        <v>128</v>
      </c>
      <c r="AC217" s="37" t="s">
        <v>184</v>
      </c>
      <c r="AD217" s="37"/>
      <c r="AE217" s="37"/>
      <c r="AF217" s="37"/>
      <c r="AG217" s="37"/>
      <c r="AH217" s="37"/>
      <c r="AI217" s="37"/>
    </row>
    <row r="218" spans="1:35" s="40" customFormat="1" x14ac:dyDescent="0.25">
      <c r="A218" s="37"/>
      <c r="B218" s="37" t="str">
        <f t="shared" si="1"/>
        <v>0.1  Relazioni finanziarie con le altre autonomie territoriali</v>
      </c>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8" t="s">
        <v>128</v>
      </c>
      <c r="AC218" s="37" t="s">
        <v>185</v>
      </c>
      <c r="AD218" s="37"/>
      <c r="AE218" s="37"/>
      <c r="AF218" s="37"/>
      <c r="AG218" s="37"/>
      <c r="AH218" s="37"/>
      <c r="AI218" s="37"/>
    </row>
    <row r="219" spans="1:35" s="40" customFormat="1" x14ac:dyDescent="0.2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8"/>
      <c r="AC219" s="37"/>
      <c r="AD219" s="37"/>
      <c r="AE219" s="37"/>
      <c r="AF219" s="37"/>
      <c r="AG219" s="37"/>
      <c r="AH219" s="37"/>
      <c r="AI219" s="37"/>
    </row>
    <row r="220" spans="1:35" s="40" customFormat="1" x14ac:dyDescent="0.2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8"/>
      <c r="AC220" s="37"/>
      <c r="AD220" s="37"/>
      <c r="AE220" s="37"/>
      <c r="AF220" s="37"/>
      <c r="AG220" s="37"/>
      <c r="AH220" s="37"/>
      <c r="AI220" s="37"/>
    </row>
    <row r="221" spans="1:35" s="40" customFormat="1" x14ac:dyDescent="0.2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8"/>
      <c r="AC221" s="37"/>
      <c r="AD221" s="37"/>
      <c r="AE221" s="37"/>
      <c r="AF221" s="37"/>
      <c r="AG221" s="37"/>
      <c r="AH221" s="37"/>
      <c r="AI221" s="37"/>
    </row>
    <row r="222" spans="1:35" s="40" customFormat="1" x14ac:dyDescent="0.2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8"/>
      <c r="AC222" s="37"/>
      <c r="AD222" s="37"/>
      <c r="AE222" s="37"/>
      <c r="AF222" s="37"/>
      <c r="AG222" s="37"/>
      <c r="AH222" s="37"/>
      <c r="AI222" s="37"/>
    </row>
    <row r="223" spans="1:35" s="40" customFormat="1" x14ac:dyDescent="0.2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8"/>
      <c r="AC223" s="37"/>
      <c r="AD223" s="37"/>
      <c r="AE223" s="37"/>
      <c r="AF223" s="37"/>
      <c r="AG223" s="37"/>
      <c r="AH223" s="37"/>
      <c r="AI223" s="37"/>
    </row>
    <row r="224" spans="1:35" s="40" customFormat="1" x14ac:dyDescent="0.2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8"/>
      <c r="AC224" s="37"/>
      <c r="AD224" s="37"/>
      <c r="AE224" s="37"/>
      <c r="AF224" s="37"/>
      <c r="AG224" s="37"/>
      <c r="AH224" s="37"/>
      <c r="AI224" s="37"/>
    </row>
    <row r="225" spans="1:35" s="40" customFormat="1" x14ac:dyDescent="0.2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8"/>
      <c r="AC225" s="37"/>
      <c r="AD225" s="37"/>
      <c r="AE225" s="37"/>
      <c r="AF225" s="37"/>
      <c r="AG225" s="37"/>
      <c r="AH225" s="37"/>
      <c r="AI225" s="37"/>
    </row>
    <row r="226" spans="1:35" s="40" customFormat="1" x14ac:dyDescent="0.2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8"/>
      <c r="AC226" s="37"/>
      <c r="AD226" s="37"/>
      <c r="AE226" s="37"/>
      <c r="AF226" s="37"/>
      <c r="AG226" s="37"/>
      <c r="AH226" s="37"/>
      <c r="AI226" s="37"/>
    </row>
    <row r="227" spans="1:35" s="40" customFormat="1" x14ac:dyDescent="0.2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8"/>
      <c r="AC227" s="37"/>
      <c r="AD227" s="37"/>
      <c r="AE227" s="37"/>
      <c r="AF227" s="37"/>
      <c r="AG227" s="37"/>
      <c r="AH227" s="37"/>
      <c r="AI227" s="37"/>
    </row>
    <row r="228" spans="1:35" s="40" customFormat="1" x14ac:dyDescent="0.2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8"/>
      <c r="AC228" s="37"/>
      <c r="AD228" s="37"/>
      <c r="AE228" s="37"/>
      <c r="AF228" s="37"/>
      <c r="AG228" s="37"/>
      <c r="AH228" s="37"/>
      <c r="AI228" s="37"/>
    </row>
    <row r="229" spans="1:35" s="40" customFormat="1" x14ac:dyDescent="0.2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8"/>
      <c r="AC229" s="37"/>
      <c r="AD229" s="37"/>
      <c r="AE229" s="37"/>
      <c r="AF229" s="37"/>
      <c r="AG229" s="37"/>
      <c r="AH229" s="37"/>
      <c r="AI229" s="37"/>
    </row>
    <row r="230" spans="1:35" s="40" customFormat="1" x14ac:dyDescent="0.2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8"/>
      <c r="AC230" s="37"/>
      <c r="AD230" s="37"/>
      <c r="AE230" s="37"/>
      <c r="AF230" s="37"/>
      <c r="AG230" s="37"/>
      <c r="AH230" s="37"/>
      <c r="AI230" s="37"/>
    </row>
    <row r="231" spans="1:35" s="40" customFormat="1" x14ac:dyDescent="0.2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8"/>
      <c r="AC231" s="37"/>
      <c r="AD231" s="37"/>
      <c r="AE231" s="37"/>
      <c r="AF231" s="37"/>
      <c r="AG231" s="37"/>
      <c r="AH231" s="37"/>
      <c r="AI231" s="37"/>
    </row>
    <row r="232" spans="1:35" s="40" customFormat="1" x14ac:dyDescent="0.2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8"/>
      <c r="AC232" s="37"/>
      <c r="AD232" s="37"/>
      <c r="AE232" s="37"/>
      <c r="AF232" s="37"/>
      <c r="AG232" s="37"/>
      <c r="AH232" s="37"/>
      <c r="AI232" s="37"/>
    </row>
    <row r="233" spans="1:35" s="40" customFormat="1" x14ac:dyDescent="0.2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8"/>
      <c r="AC233" s="37"/>
      <c r="AD233" s="37"/>
      <c r="AE233" s="37"/>
      <c r="AF233" s="37"/>
      <c r="AG233" s="37"/>
      <c r="AH233" s="37"/>
      <c r="AI233" s="37"/>
    </row>
    <row r="234" spans="1:35" s="40" customFormat="1" x14ac:dyDescent="0.2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8"/>
      <c r="AC234" s="37"/>
      <c r="AD234" s="37"/>
      <c r="AE234" s="37"/>
      <c r="AF234" s="37"/>
      <c r="AG234" s="37"/>
      <c r="AH234" s="37"/>
      <c r="AI234" s="37"/>
    </row>
    <row r="235" spans="1:35" s="40" customFormat="1" x14ac:dyDescent="0.2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8"/>
      <c r="AC235" s="37"/>
      <c r="AD235" s="37"/>
      <c r="AE235" s="37"/>
      <c r="AF235" s="37"/>
      <c r="AG235" s="37"/>
      <c r="AH235" s="37"/>
      <c r="AI235" s="37"/>
    </row>
    <row r="236" spans="1:35" s="40" customFormat="1" x14ac:dyDescent="0.2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8"/>
      <c r="AC236" s="37"/>
      <c r="AD236" s="37"/>
      <c r="AE236" s="37"/>
      <c r="AF236" s="37"/>
      <c r="AG236" s="37"/>
      <c r="AH236" s="37"/>
      <c r="AI236" s="37"/>
    </row>
    <row r="237" spans="1:35" x14ac:dyDescent="0.25">
      <c r="AA237" s="37"/>
      <c r="AB237" s="38"/>
      <c r="AH237" s="37"/>
      <c r="AI237" s="37"/>
    </row>
    <row r="238" spans="1:35" x14ac:dyDescent="0.25">
      <c r="AA238" s="37"/>
      <c r="AB238" s="38"/>
      <c r="AH238" s="37"/>
      <c r="AI238" s="37"/>
    </row>
    <row r="239" spans="1:35" x14ac:dyDescent="0.25">
      <c r="AA239" s="37"/>
      <c r="AB239" s="38"/>
      <c r="AH239" s="37"/>
      <c r="AI239" s="37"/>
    </row>
    <row r="240" spans="1:35" x14ac:dyDescent="0.25">
      <c r="AA240" s="37"/>
      <c r="AB240" s="38"/>
      <c r="AH240" s="37"/>
      <c r="AI240" s="37"/>
    </row>
    <row r="241" spans="27:35" x14ac:dyDescent="0.25">
      <c r="AA241" s="37"/>
      <c r="AB241" s="38"/>
      <c r="AH241" s="37"/>
      <c r="AI241" s="37"/>
    </row>
    <row r="242" spans="27:35" x14ac:dyDescent="0.25">
      <c r="AA242" s="37"/>
      <c r="AB242" s="38"/>
      <c r="AH242" s="37"/>
      <c r="AI242" s="37"/>
    </row>
    <row r="243" spans="27:35" x14ac:dyDescent="0.25">
      <c r="AA243" s="37"/>
      <c r="AB243" s="38"/>
      <c r="AH243" s="37"/>
      <c r="AI243" s="37"/>
    </row>
    <row r="244" spans="27:35" x14ac:dyDescent="0.25">
      <c r="AA244" s="37"/>
      <c r="AB244" s="38"/>
      <c r="AH244" s="37"/>
      <c r="AI244" s="37"/>
    </row>
    <row r="245" spans="27:35" x14ac:dyDescent="0.25">
      <c r="AA245" s="37"/>
      <c r="AB245" s="38"/>
      <c r="AH245" s="37"/>
      <c r="AI245" s="37"/>
    </row>
    <row r="246" spans="27:35" x14ac:dyDescent="0.25">
      <c r="AA246" s="37"/>
      <c r="AB246" s="38"/>
      <c r="AH246" s="37"/>
      <c r="AI246" s="37"/>
    </row>
    <row r="247" spans="27:35" x14ac:dyDescent="0.25">
      <c r="AA247" s="37"/>
      <c r="AB247" s="38"/>
      <c r="AH247" s="37"/>
      <c r="AI247" s="37"/>
    </row>
    <row r="248" spans="27:35" x14ac:dyDescent="0.25">
      <c r="AA248" s="37"/>
      <c r="AB248" s="38"/>
      <c r="AH248" s="37"/>
      <c r="AI248" s="37"/>
    </row>
    <row r="249" spans="27:35" x14ac:dyDescent="0.25">
      <c r="AA249" s="37"/>
      <c r="AB249" s="38"/>
      <c r="AH249" s="37"/>
      <c r="AI249" s="37"/>
    </row>
    <row r="250" spans="27:35" x14ac:dyDescent="0.25">
      <c r="AA250" s="37"/>
      <c r="AB250" s="38"/>
      <c r="AH250" s="37"/>
      <c r="AI250" s="37"/>
    </row>
    <row r="251" spans="27:35" x14ac:dyDescent="0.25">
      <c r="AA251" s="37"/>
      <c r="AB251" s="38"/>
      <c r="AH251" s="37"/>
      <c r="AI251" s="37"/>
    </row>
    <row r="252" spans="27:35" x14ac:dyDescent="0.25">
      <c r="AA252" s="37"/>
      <c r="AB252" s="38"/>
      <c r="AH252" s="37"/>
      <c r="AI252" s="37"/>
    </row>
    <row r="253" spans="27:35" x14ac:dyDescent="0.25">
      <c r="AA253" s="37"/>
      <c r="AB253" s="38"/>
      <c r="AH253" s="37"/>
      <c r="AI253" s="37"/>
    </row>
    <row r="254" spans="27:35" x14ac:dyDescent="0.25">
      <c r="AA254" s="37"/>
      <c r="AB254" s="38"/>
      <c r="AH254" s="37"/>
      <c r="AI254" s="37"/>
    </row>
    <row r="255" spans="27:35" x14ac:dyDescent="0.25">
      <c r="AA255" s="37"/>
      <c r="AB255" s="38"/>
      <c r="AH255" s="37"/>
      <c r="AI255" s="37"/>
    </row>
    <row r="256" spans="27:35" x14ac:dyDescent="0.25">
      <c r="AA256" s="37"/>
      <c r="AB256" s="38"/>
      <c r="AH256" s="37"/>
      <c r="AI256" s="37"/>
    </row>
    <row r="257" spans="27:35" x14ac:dyDescent="0.25">
      <c r="AA257" s="37"/>
      <c r="AB257" s="38"/>
      <c r="AH257" s="37"/>
      <c r="AI257" s="37"/>
    </row>
    <row r="258" spans="27:35" x14ac:dyDescent="0.25">
      <c r="AA258" s="37"/>
      <c r="AB258" s="38"/>
      <c r="AH258" s="37"/>
      <c r="AI258" s="37"/>
    </row>
    <row r="259" spans="27:35" x14ac:dyDescent="0.25">
      <c r="AA259" s="37"/>
      <c r="AB259" s="38"/>
      <c r="AH259" s="37"/>
      <c r="AI259" s="37"/>
    </row>
    <row r="260" spans="27:35" x14ac:dyDescent="0.25">
      <c r="AA260" s="37"/>
      <c r="AB260" s="38"/>
      <c r="AH260" s="37"/>
      <c r="AI260" s="37"/>
    </row>
    <row r="261" spans="27:35" x14ac:dyDescent="0.25">
      <c r="AA261" s="37"/>
      <c r="AB261" s="38"/>
      <c r="AH261" s="37"/>
      <c r="AI261" s="37"/>
    </row>
    <row r="262" spans="27:35" x14ac:dyDescent="0.25">
      <c r="AA262" s="37"/>
      <c r="AB262" s="38"/>
      <c r="AH262" s="37"/>
      <c r="AI262" s="37"/>
    </row>
    <row r="263" spans="27:35" x14ac:dyDescent="0.25">
      <c r="AA263" s="37"/>
      <c r="AB263" s="38"/>
      <c r="AH263" s="37"/>
      <c r="AI263" s="37"/>
    </row>
    <row r="264" spans="27:35" x14ac:dyDescent="0.25">
      <c r="AA264" s="37"/>
      <c r="AB264" s="38"/>
      <c r="AH264" s="37"/>
      <c r="AI264" s="37"/>
    </row>
    <row r="265" spans="27:35" x14ac:dyDescent="0.25">
      <c r="AA265" s="37"/>
      <c r="AB265" s="38"/>
      <c r="AH265" s="37"/>
      <c r="AI265" s="37"/>
    </row>
    <row r="266" spans="27:35" x14ac:dyDescent="0.25">
      <c r="AA266" s="37"/>
      <c r="AB266" s="38"/>
      <c r="AH266" s="37"/>
      <c r="AI266" s="37"/>
    </row>
    <row r="267" spans="27:35" x14ac:dyDescent="0.25">
      <c r="AA267" s="37"/>
      <c r="AB267" s="38"/>
      <c r="AH267" s="37"/>
      <c r="AI267" s="37"/>
    </row>
    <row r="268" spans="27:35" x14ac:dyDescent="0.25">
      <c r="AA268" s="37"/>
      <c r="AB268" s="38"/>
      <c r="AH268" s="37"/>
      <c r="AI268" s="37"/>
    </row>
    <row r="269" spans="27:35" x14ac:dyDescent="0.25">
      <c r="AA269" s="37"/>
      <c r="AB269" s="38"/>
      <c r="AH269" s="37"/>
      <c r="AI269" s="37"/>
    </row>
    <row r="270" spans="27:35" x14ac:dyDescent="0.25">
      <c r="AA270" s="37"/>
      <c r="AB270" s="38"/>
      <c r="AH270" s="37"/>
      <c r="AI270" s="37"/>
    </row>
    <row r="271" spans="27:35" x14ac:dyDescent="0.25">
      <c r="AA271" s="37"/>
      <c r="AB271" s="38"/>
      <c r="AH271" s="37"/>
      <c r="AI271" s="37"/>
    </row>
    <row r="272" spans="27:35" x14ac:dyDescent="0.25">
      <c r="AA272" s="37"/>
      <c r="AB272" s="38"/>
      <c r="AH272" s="37"/>
      <c r="AI272" s="37"/>
    </row>
    <row r="273" spans="27:35" x14ac:dyDescent="0.25">
      <c r="AA273" s="37"/>
      <c r="AB273" s="38"/>
      <c r="AH273" s="37"/>
      <c r="AI273" s="37"/>
    </row>
    <row r="274" spans="27:35" x14ac:dyDescent="0.25">
      <c r="AA274" s="37"/>
      <c r="AB274" s="38"/>
      <c r="AH274" s="37"/>
      <c r="AI274" s="37"/>
    </row>
    <row r="275" spans="27:35" x14ac:dyDescent="0.25">
      <c r="AA275" s="37"/>
      <c r="AB275" s="38"/>
      <c r="AH275" s="37"/>
      <c r="AI275" s="37"/>
    </row>
    <row r="276" spans="27:35" x14ac:dyDescent="0.25">
      <c r="AA276" s="37"/>
      <c r="AB276" s="38"/>
      <c r="AH276" s="37"/>
      <c r="AI276" s="37"/>
    </row>
    <row r="277" spans="27:35" x14ac:dyDescent="0.25">
      <c r="AA277" s="37"/>
      <c r="AB277" s="38"/>
      <c r="AH277" s="37"/>
      <c r="AI277" s="37"/>
    </row>
    <row r="278" spans="27:35" x14ac:dyDescent="0.25">
      <c r="AA278" s="37"/>
      <c r="AB278" s="38"/>
      <c r="AH278" s="37"/>
      <c r="AI278" s="37"/>
    </row>
    <row r="279" spans="27:35" x14ac:dyDescent="0.25">
      <c r="AA279" s="37"/>
      <c r="AB279" s="38"/>
      <c r="AH279" s="37"/>
      <c r="AI279" s="37"/>
    </row>
    <row r="280" spans="27:35" x14ac:dyDescent="0.25">
      <c r="AA280" s="37"/>
      <c r="AB280" s="38"/>
      <c r="AH280" s="37"/>
      <c r="AI280" s="37"/>
    </row>
    <row r="281" spans="27:35" x14ac:dyDescent="0.25">
      <c r="AA281" s="37"/>
      <c r="AB281" s="38"/>
      <c r="AH281" s="37"/>
      <c r="AI281" s="37"/>
    </row>
    <row r="282" spans="27:35" x14ac:dyDescent="0.25">
      <c r="AA282" s="37"/>
      <c r="AB282" s="38"/>
      <c r="AH282" s="37"/>
      <c r="AI282" s="37"/>
    </row>
    <row r="283" spans="27:35" x14ac:dyDescent="0.25">
      <c r="AA283" s="37"/>
      <c r="AB283" s="38"/>
      <c r="AH283" s="37"/>
      <c r="AI283" s="37"/>
    </row>
    <row r="284" spans="27:35" x14ac:dyDescent="0.25">
      <c r="AA284" s="37"/>
      <c r="AB284" s="38"/>
      <c r="AH284" s="37"/>
      <c r="AI284" s="37"/>
    </row>
    <row r="285" spans="27:35" x14ac:dyDescent="0.25">
      <c r="AA285" s="37"/>
      <c r="AB285" s="38"/>
      <c r="AH285" s="37"/>
      <c r="AI285" s="37"/>
    </row>
    <row r="286" spans="27:35" x14ac:dyDescent="0.25">
      <c r="AA286" s="37"/>
      <c r="AB286" s="38"/>
      <c r="AH286" s="37"/>
      <c r="AI286" s="37"/>
    </row>
    <row r="287" spans="27:35" x14ac:dyDescent="0.25">
      <c r="AA287" s="37"/>
      <c r="AB287" s="38"/>
      <c r="AH287" s="37"/>
      <c r="AI287" s="37"/>
    </row>
    <row r="288" spans="27:35" x14ac:dyDescent="0.25">
      <c r="AA288" s="37"/>
      <c r="AB288" s="38"/>
      <c r="AH288" s="37"/>
      <c r="AI288" s="37"/>
    </row>
    <row r="289" spans="27:35" x14ac:dyDescent="0.25">
      <c r="AA289" s="37"/>
      <c r="AB289" s="38"/>
      <c r="AH289" s="37"/>
      <c r="AI289" s="37"/>
    </row>
    <row r="290" spans="27:35" x14ac:dyDescent="0.25">
      <c r="AA290" s="37"/>
      <c r="AB290" s="38"/>
      <c r="AH290" s="37"/>
      <c r="AI290" s="37"/>
    </row>
    <row r="291" spans="27:35" x14ac:dyDescent="0.25">
      <c r="AA291" s="37"/>
      <c r="AB291" s="38"/>
      <c r="AH291" s="37"/>
      <c r="AI291" s="37"/>
    </row>
    <row r="292" spans="27:35" x14ac:dyDescent="0.25">
      <c r="AA292" s="37"/>
      <c r="AB292" s="38"/>
      <c r="AH292" s="37"/>
      <c r="AI292" s="37"/>
    </row>
    <row r="293" spans="27:35" x14ac:dyDescent="0.25">
      <c r="AA293" s="37"/>
      <c r="AB293" s="38"/>
      <c r="AH293" s="37"/>
      <c r="AI293" s="37"/>
    </row>
    <row r="294" spans="27:35" x14ac:dyDescent="0.25">
      <c r="AA294" s="37"/>
      <c r="AB294" s="38"/>
      <c r="AH294" s="37"/>
      <c r="AI294" s="37"/>
    </row>
    <row r="295" spans="27:35" x14ac:dyDescent="0.25">
      <c r="AA295" s="37"/>
      <c r="AB295" s="38"/>
      <c r="AH295" s="37"/>
      <c r="AI295" s="37"/>
    </row>
    <row r="296" spans="27:35" x14ac:dyDescent="0.25">
      <c r="AA296" s="37"/>
      <c r="AB296" s="38"/>
      <c r="AH296" s="37"/>
      <c r="AI296" s="37"/>
    </row>
    <row r="297" spans="27:35" x14ac:dyDescent="0.25">
      <c r="AA297" s="37"/>
      <c r="AB297" s="38"/>
      <c r="AH297" s="37"/>
      <c r="AI297" s="37"/>
    </row>
    <row r="298" spans="27:35" x14ac:dyDescent="0.25">
      <c r="AA298" s="37"/>
      <c r="AB298" s="38"/>
      <c r="AH298" s="37"/>
      <c r="AI298" s="37"/>
    </row>
    <row r="299" spans="27:35" x14ac:dyDescent="0.25">
      <c r="AA299" s="37"/>
      <c r="AB299" s="38"/>
      <c r="AH299" s="37"/>
      <c r="AI299" s="37"/>
    </row>
    <row r="300" spans="27:35" x14ac:dyDescent="0.25">
      <c r="AA300" s="37"/>
      <c r="AB300" s="38"/>
      <c r="AH300" s="37"/>
      <c r="AI300" s="37"/>
    </row>
    <row r="301" spans="27:35" x14ac:dyDescent="0.25">
      <c r="AA301" s="37"/>
      <c r="AB301" s="38"/>
      <c r="AH301" s="37"/>
      <c r="AI301" s="37"/>
    </row>
    <row r="302" spans="27:35" x14ac:dyDescent="0.25">
      <c r="AA302" s="37"/>
      <c r="AB302" s="38"/>
      <c r="AH302" s="37"/>
      <c r="AI302" s="37"/>
    </row>
    <row r="303" spans="27:35" x14ac:dyDescent="0.25">
      <c r="AA303" s="37"/>
      <c r="AB303" s="38"/>
      <c r="AH303" s="37"/>
      <c r="AI303" s="37"/>
    </row>
    <row r="304" spans="27:35" x14ac:dyDescent="0.25">
      <c r="AA304" s="37"/>
      <c r="AB304" s="38"/>
      <c r="AH304" s="37"/>
      <c r="AI304" s="37"/>
    </row>
    <row r="305" spans="27:35" x14ac:dyDescent="0.25">
      <c r="AA305" s="37"/>
      <c r="AB305" s="38"/>
      <c r="AH305" s="37"/>
      <c r="AI305" s="37"/>
    </row>
    <row r="306" spans="27:35" x14ac:dyDescent="0.25">
      <c r="AA306" s="37"/>
      <c r="AB306" s="38"/>
      <c r="AH306" s="37"/>
      <c r="AI306" s="37"/>
    </row>
    <row r="307" spans="27:35" x14ac:dyDescent="0.25">
      <c r="AA307" s="37"/>
      <c r="AB307" s="38"/>
      <c r="AH307" s="37"/>
      <c r="AI307" s="37"/>
    </row>
    <row r="308" spans="27:35" x14ac:dyDescent="0.25">
      <c r="AA308" s="37"/>
      <c r="AB308" s="38"/>
      <c r="AH308" s="37"/>
      <c r="AI308" s="37"/>
    </row>
    <row r="309" spans="27:35" x14ac:dyDescent="0.25">
      <c r="AA309" s="37"/>
      <c r="AB309" s="38"/>
      <c r="AH309" s="37"/>
      <c r="AI309" s="37"/>
    </row>
    <row r="310" spans="27:35" x14ac:dyDescent="0.25">
      <c r="AA310" s="37"/>
      <c r="AB310" s="38"/>
      <c r="AH310" s="37"/>
      <c r="AI310" s="37"/>
    </row>
    <row r="311" spans="27:35" x14ac:dyDescent="0.25">
      <c r="AA311" s="37"/>
      <c r="AB311" s="38"/>
      <c r="AH311" s="37"/>
      <c r="AI311" s="37"/>
    </row>
    <row r="312" spans="27:35" x14ac:dyDescent="0.25">
      <c r="AA312" s="37"/>
      <c r="AB312" s="38"/>
      <c r="AH312" s="37"/>
      <c r="AI312" s="37"/>
    </row>
    <row r="313" spans="27:35" x14ac:dyDescent="0.25">
      <c r="AA313" s="37"/>
      <c r="AB313" s="38"/>
      <c r="AH313" s="37"/>
      <c r="AI313" s="37"/>
    </row>
    <row r="314" spans="27:35" x14ac:dyDescent="0.25">
      <c r="AA314" s="37"/>
      <c r="AB314" s="38"/>
      <c r="AH314" s="37"/>
      <c r="AI314" s="37"/>
    </row>
    <row r="315" spans="27:35" x14ac:dyDescent="0.25">
      <c r="AA315" s="37"/>
      <c r="AB315" s="38"/>
      <c r="AH315" s="37"/>
      <c r="AI315" s="37"/>
    </row>
    <row r="316" spans="27:35" x14ac:dyDescent="0.25">
      <c r="AA316" s="37"/>
      <c r="AB316" s="38"/>
      <c r="AH316" s="37"/>
      <c r="AI316" s="37"/>
    </row>
    <row r="317" spans="27:35" x14ac:dyDescent="0.25">
      <c r="AA317" s="37"/>
      <c r="AB317" s="38"/>
      <c r="AH317" s="37"/>
      <c r="AI317" s="37"/>
    </row>
  </sheetData>
  <mergeCells count="376">
    <mergeCell ref="A114:L114"/>
    <mergeCell ref="N114:X114"/>
    <mergeCell ref="Y114:AF114"/>
    <mergeCell ref="A112:F112"/>
    <mergeCell ref="N112:X113"/>
    <mergeCell ref="Y112:AF112"/>
    <mergeCell ref="A113:L113"/>
    <mergeCell ref="A118:AI118"/>
    <mergeCell ref="A120:F120"/>
    <mergeCell ref="G120:H120"/>
    <mergeCell ref="K120:L120"/>
    <mergeCell ref="O120:P120"/>
    <mergeCell ref="S120:T120"/>
    <mergeCell ref="B154:N154"/>
    <mergeCell ref="B155:N155"/>
    <mergeCell ref="A115:F115"/>
    <mergeCell ref="N115:X116"/>
    <mergeCell ref="Y115:AF115"/>
    <mergeCell ref="A116:L116"/>
    <mergeCell ref="V120:AH120"/>
    <mergeCell ref="B129:I129"/>
    <mergeCell ref="X106:AE106"/>
    <mergeCell ref="AF106:AI106"/>
    <mergeCell ref="A105:E109"/>
    <mergeCell ref="F105:I109"/>
    <mergeCell ref="J105:M109"/>
    <mergeCell ref="N105:W109"/>
    <mergeCell ref="X108:AE108"/>
    <mergeCell ref="AF108:AI108"/>
    <mergeCell ref="X109:AE109"/>
    <mergeCell ref="AF109:AI109"/>
    <mergeCell ref="A110:AI110"/>
    <mergeCell ref="N111:X111"/>
    <mergeCell ref="Y111:AF111"/>
    <mergeCell ref="A104:E104"/>
    <mergeCell ref="F104:I104"/>
    <mergeCell ref="J104:M104"/>
    <mergeCell ref="N104:W104"/>
    <mergeCell ref="X107:AE107"/>
    <mergeCell ref="AF107:AI107"/>
    <mergeCell ref="X104:AE104"/>
    <mergeCell ref="AF104:AI104"/>
    <mergeCell ref="X105:AE105"/>
    <mergeCell ref="AF105:AI105"/>
    <mergeCell ref="X100:AE100"/>
    <mergeCell ref="AF100:AI100"/>
    <mergeCell ref="A99:E103"/>
    <mergeCell ref="F99:I103"/>
    <mergeCell ref="J99:M103"/>
    <mergeCell ref="N99:W103"/>
    <mergeCell ref="X102:AE102"/>
    <mergeCell ref="AF102:AI102"/>
    <mergeCell ref="X103:AE103"/>
    <mergeCell ref="AF103:AI103"/>
    <mergeCell ref="A98:E98"/>
    <mergeCell ref="F98:I98"/>
    <mergeCell ref="J98:M98"/>
    <mergeCell ref="N98:W98"/>
    <mergeCell ref="X101:AE101"/>
    <mergeCell ref="AF101:AI101"/>
    <mergeCell ref="X98:AE98"/>
    <mergeCell ref="AF98:AI98"/>
    <mergeCell ref="X99:AE99"/>
    <mergeCell ref="AF99:AI99"/>
    <mergeCell ref="X94:AE94"/>
    <mergeCell ref="AF94:AI94"/>
    <mergeCell ref="A93:E97"/>
    <mergeCell ref="F93:I97"/>
    <mergeCell ref="J93:M97"/>
    <mergeCell ref="N93:W97"/>
    <mergeCell ref="X96:AE96"/>
    <mergeCell ref="AF96:AI96"/>
    <mergeCell ref="X97:AE97"/>
    <mergeCell ref="AF97:AI97"/>
    <mergeCell ref="A92:E92"/>
    <mergeCell ref="F92:I92"/>
    <mergeCell ref="J92:M92"/>
    <mergeCell ref="N92:W92"/>
    <mergeCell ref="X95:AE95"/>
    <mergeCell ref="AF95:AI95"/>
    <mergeCell ref="X92:AE92"/>
    <mergeCell ref="AF92:AI92"/>
    <mergeCell ref="X93:AE93"/>
    <mergeCell ref="AF93:AI93"/>
    <mergeCell ref="X88:AE88"/>
    <mergeCell ref="AF88:AI88"/>
    <mergeCell ref="A87:E91"/>
    <mergeCell ref="F87:I91"/>
    <mergeCell ref="J87:M91"/>
    <mergeCell ref="N87:W91"/>
    <mergeCell ref="X90:AE90"/>
    <mergeCell ref="AF90:AI90"/>
    <mergeCell ref="X91:AE91"/>
    <mergeCell ref="AF91:AI91"/>
    <mergeCell ref="A86:E86"/>
    <mergeCell ref="F86:I86"/>
    <mergeCell ref="J86:M86"/>
    <mergeCell ref="N86:W86"/>
    <mergeCell ref="X89:AE89"/>
    <mergeCell ref="AF89:AI89"/>
    <mergeCell ref="X86:AE86"/>
    <mergeCell ref="AF86:AI86"/>
    <mergeCell ref="X87:AE87"/>
    <mergeCell ref="AF87:AI87"/>
    <mergeCell ref="X82:AE82"/>
    <mergeCell ref="AF82:AI82"/>
    <mergeCell ref="A81:E85"/>
    <mergeCell ref="F81:I85"/>
    <mergeCell ref="J81:M85"/>
    <mergeCell ref="N81:W85"/>
    <mergeCell ref="X84:AE84"/>
    <mergeCell ref="AF84:AI84"/>
    <mergeCell ref="X85:AE85"/>
    <mergeCell ref="AF85:AI85"/>
    <mergeCell ref="A80:E80"/>
    <mergeCell ref="F80:I80"/>
    <mergeCell ref="J80:M80"/>
    <mergeCell ref="N80:W80"/>
    <mergeCell ref="X83:AE83"/>
    <mergeCell ref="AF83:AI83"/>
    <mergeCell ref="X80:AE80"/>
    <mergeCell ref="AF80:AI80"/>
    <mergeCell ref="X81:AE81"/>
    <mergeCell ref="AF81:AI81"/>
    <mergeCell ref="X76:AE76"/>
    <mergeCell ref="AF76:AI76"/>
    <mergeCell ref="A75:E79"/>
    <mergeCell ref="F75:I79"/>
    <mergeCell ref="J75:M79"/>
    <mergeCell ref="N75:W79"/>
    <mergeCell ref="X78:AE78"/>
    <mergeCell ref="AF78:AI78"/>
    <mergeCell ref="X79:AE79"/>
    <mergeCell ref="AF79:AI79"/>
    <mergeCell ref="A74:E74"/>
    <mergeCell ref="F74:I74"/>
    <mergeCell ref="J74:M74"/>
    <mergeCell ref="N74:W74"/>
    <mergeCell ref="X77:AE77"/>
    <mergeCell ref="AF77:AI77"/>
    <mergeCell ref="X74:AE74"/>
    <mergeCell ref="AF74:AI74"/>
    <mergeCell ref="X75:AE75"/>
    <mergeCell ref="AF75:AI75"/>
    <mergeCell ref="X70:AE70"/>
    <mergeCell ref="AF70:AI70"/>
    <mergeCell ref="A69:E73"/>
    <mergeCell ref="F69:I73"/>
    <mergeCell ref="J69:M73"/>
    <mergeCell ref="N69:W73"/>
    <mergeCell ref="X72:AE72"/>
    <mergeCell ref="AF72:AI72"/>
    <mergeCell ref="X73:AE73"/>
    <mergeCell ref="AF73:AI73"/>
    <mergeCell ref="A68:E68"/>
    <mergeCell ref="F68:I68"/>
    <mergeCell ref="J68:M68"/>
    <mergeCell ref="N68:W68"/>
    <mergeCell ref="X71:AE71"/>
    <mergeCell ref="AF71:AI71"/>
    <mergeCell ref="X68:AE68"/>
    <mergeCell ref="AF68:AI68"/>
    <mergeCell ref="X69:AE69"/>
    <mergeCell ref="AF69:AI69"/>
    <mergeCell ref="X64:AE64"/>
    <mergeCell ref="AF64:AI64"/>
    <mergeCell ref="A63:E67"/>
    <mergeCell ref="F63:I67"/>
    <mergeCell ref="J63:M67"/>
    <mergeCell ref="N63:W67"/>
    <mergeCell ref="X66:AE66"/>
    <mergeCell ref="AF66:AI66"/>
    <mergeCell ref="X67:AE67"/>
    <mergeCell ref="AF67:AI67"/>
    <mergeCell ref="A62:E62"/>
    <mergeCell ref="F62:I62"/>
    <mergeCell ref="J62:M62"/>
    <mergeCell ref="N62:W62"/>
    <mergeCell ref="X65:AE65"/>
    <mergeCell ref="AF65:AI65"/>
    <mergeCell ref="X62:AE62"/>
    <mergeCell ref="AF62:AI62"/>
    <mergeCell ref="X63:AE63"/>
    <mergeCell ref="AF63:AI63"/>
    <mergeCell ref="A57:E61"/>
    <mergeCell ref="F57:I61"/>
    <mergeCell ref="J57:M61"/>
    <mergeCell ref="N57:W61"/>
    <mergeCell ref="X60:AE60"/>
    <mergeCell ref="AF60:AI60"/>
    <mergeCell ref="X61:AE61"/>
    <mergeCell ref="AF61:AI61"/>
    <mergeCell ref="X59:AE59"/>
    <mergeCell ref="AF59:AI59"/>
    <mergeCell ref="X56:AE56"/>
    <mergeCell ref="AF56:AI56"/>
    <mergeCell ref="X57:AE57"/>
    <mergeCell ref="AF57:AI57"/>
    <mergeCell ref="X58:AE58"/>
    <mergeCell ref="AF58:AI58"/>
    <mergeCell ref="X53:AE53"/>
    <mergeCell ref="AF53:AI53"/>
    <mergeCell ref="X51:AE51"/>
    <mergeCell ref="AF51:AI51"/>
    <mergeCell ref="A56:E56"/>
    <mergeCell ref="F56:I56"/>
    <mergeCell ref="J56:M56"/>
    <mergeCell ref="N56:W56"/>
    <mergeCell ref="X52:AE52"/>
    <mergeCell ref="AF52:AI52"/>
    <mergeCell ref="A51:E55"/>
    <mergeCell ref="F51:I55"/>
    <mergeCell ref="J51:M55"/>
    <mergeCell ref="N51:W55"/>
    <mergeCell ref="X54:AE54"/>
    <mergeCell ref="AF54:AI54"/>
    <mergeCell ref="X55:AE55"/>
    <mergeCell ref="AF55:AI55"/>
    <mergeCell ref="X47:AE47"/>
    <mergeCell ref="AF47:AI47"/>
    <mergeCell ref="X46:AE46"/>
    <mergeCell ref="AF46:AI46"/>
    <mergeCell ref="A45:E49"/>
    <mergeCell ref="F45:I49"/>
    <mergeCell ref="X48:AE48"/>
    <mergeCell ref="AF48:AI48"/>
    <mergeCell ref="X49:AE49"/>
    <mergeCell ref="AF49:AI49"/>
    <mergeCell ref="J45:M49"/>
    <mergeCell ref="N45:W49"/>
    <mergeCell ref="A50:E50"/>
    <mergeCell ref="F50:I50"/>
    <mergeCell ref="J50:M50"/>
    <mergeCell ref="N50:W50"/>
    <mergeCell ref="X41:AE41"/>
    <mergeCell ref="AF41:AI41"/>
    <mergeCell ref="X43:AE43"/>
    <mergeCell ref="AF43:AI43"/>
    <mergeCell ref="X50:AE50"/>
    <mergeCell ref="AF50:AI50"/>
    <mergeCell ref="X44:AE44"/>
    <mergeCell ref="AF44:AI44"/>
    <mergeCell ref="X45:AE45"/>
    <mergeCell ref="AF45:AI45"/>
    <mergeCell ref="X39:AE39"/>
    <mergeCell ref="AF39:AI39"/>
    <mergeCell ref="X40:AE40"/>
    <mergeCell ref="AF40:AI40"/>
    <mergeCell ref="A39:E43"/>
    <mergeCell ref="F39:I43"/>
    <mergeCell ref="J39:M43"/>
    <mergeCell ref="N39:W43"/>
    <mergeCell ref="X42:AE42"/>
    <mergeCell ref="AF42:AI42"/>
    <mergeCell ref="X37:AE37"/>
    <mergeCell ref="AF37:AI37"/>
    <mergeCell ref="A38:E38"/>
    <mergeCell ref="F38:I38"/>
    <mergeCell ref="J38:M38"/>
    <mergeCell ref="N38:W38"/>
    <mergeCell ref="X38:AE38"/>
    <mergeCell ref="AF38:AI38"/>
    <mergeCell ref="A37:W37"/>
    <mergeCell ref="A29:D34"/>
    <mergeCell ref="E33:H33"/>
    <mergeCell ref="I33:M33"/>
    <mergeCell ref="N33:R33"/>
    <mergeCell ref="S33:W33"/>
    <mergeCell ref="A44:E44"/>
    <mergeCell ref="F44:I44"/>
    <mergeCell ref="J44:M44"/>
    <mergeCell ref="N44:W44"/>
    <mergeCell ref="A36:AI36"/>
    <mergeCell ref="AC28:AE28"/>
    <mergeCell ref="AF28:AG28"/>
    <mergeCell ref="A35:D35"/>
    <mergeCell ref="E35:M35"/>
    <mergeCell ref="N35:R35"/>
    <mergeCell ref="S35:W35"/>
    <mergeCell ref="X35:AE35"/>
    <mergeCell ref="AF35:AI35"/>
    <mergeCell ref="E34:H34"/>
    <mergeCell ref="I34:M34"/>
    <mergeCell ref="I30:M30"/>
    <mergeCell ref="N30:R30"/>
    <mergeCell ref="S30:W30"/>
    <mergeCell ref="X30:AI34"/>
    <mergeCell ref="E31:H31"/>
    <mergeCell ref="I31:M31"/>
    <mergeCell ref="N34:R34"/>
    <mergeCell ref="S34:W34"/>
    <mergeCell ref="AH28:AI28"/>
    <mergeCell ref="N31:R31"/>
    <mergeCell ref="S31:W31"/>
    <mergeCell ref="E32:H32"/>
    <mergeCell ref="I32:M32"/>
    <mergeCell ref="N32:R32"/>
    <mergeCell ref="S32:W32"/>
    <mergeCell ref="E29:H30"/>
    <mergeCell ref="I29:W29"/>
    <mergeCell ref="X29:AI29"/>
    <mergeCell ref="A14:D28"/>
    <mergeCell ref="E28:L28"/>
    <mergeCell ref="M28:T28"/>
    <mergeCell ref="U28:AB28"/>
    <mergeCell ref="M21:T21"/>
    <mergeCell ref="U21:AB21"/>
    <mergeCell ref="E19:L19"/>
    <mergeCell ref="M19:T19"/>
    <mergeCell ref="U19:AB19"/>
    <mergeCell ref="E21:L21"/>
    <mergeCell ref="AC21:AE21"/>
    <mergeCell ref="AF21:AG21"/>
    <mergeCell ref="AH21:AI21"/>
    <mergeCell ref="E20:L20"/>
    <mergeCell ref="M20:T20"/>
    <mergeCell ref="U20:AB20"/>
    <mergeCell ref="AC20:AE20"/>
    <mergeCell ref="AF20:AG20"/>
    <mergeCell ref="AH20:AI20"/>
    <mergeCell ref="AH19:AI19"/>
    <mergeCell ref="E18:L18"/>
    <mergeCell ref="M18:T18"/>
    <mergeCell ref="U18:AB18"/>
    <mergeCell ref="AC18:AE18"/>
    <mergeCell ref="AF18:AG18"/>
    <mergeCell ref="AH18:AI18"/>
    <mergeCell ref="AC19:AE19"/>
    <mergeCell ref="AF19:AG19"/>
    <mergeCell ref="AC14:AE14"/>
    <mergeCell ref="AF14:AG14"/>
    <mergeCell ref="E16:L16"/>
    <mergeCell ref="M16:T16"/>
    <mergeCell ref="U16:AB16"/>
    <mergeCell ref="AC16:AE16"/>
    <mergeCell ref="AF16:AG16"/>
    <mergeCell ref="AH14:AI14"/>
    <mergeCell ref="E15:L15"/>
    <mergeCell ref="M15:T15"/>
    <mergeCell ref="U15:AB15"/>
    <mergeCell ref="AC15:AE15"/>
    <mergeCell ref="AF15:AG15"/>
    <mergeCell ref="AH15:AI15"/>
    <mergeCell ref="E14:L14"/>
    <mergeCell ref="M14:T14"/>
    <mergeCell ref="U14:AB14"/>
    <mergeCell ref="AH16:AI16"/>
    <mergeCell ref="E17:L17"/>
    <mergeCell ref="M17:T17"/>
    <mergeCell ref="U17:AB17"/>
    <mergeCell ref="AC17:AE17"/>
    <mergeCell ref="AF17:AG17"/>
    <mergeCell ref="AH17:AI17"/>
    <mergeCell ref="A7:D7"/>
    <mergeCell ref="E7:AI7"/>
    <mergeCell ref="A5:D5"/>
    <mergeCell ref="E5:J5"/>
    <mergeCell ref="K5:O5"/>
    <mergeCell ref="P5:W5"/>
    <mergeCell ref="X5:AB5"/>
    <mergeCell ref="A12:AI12"/>
    <mergeCell ref="A13:D13"/>
    <mergeCell ref="E13:AI13"/>
    <mergeCell ref="AC5:AI5"/>
    <mergeCell ref="A8:D8"/>
    <mergeCell ref="E8:AI8"/>
    <mergeCell ref="A9:AI10"/>
    <mergeCell ref="A11:AI11"/>
    <mergeCell ref="A6:D6"/>
    <mergeCell ref="E6:AI6"/>
    <mergeCell ref="A1:AG1"/>
    <mergeCell ref="A2:AI2"/>
    <mergeCell ref="A3:AG3"/>
    <mergeCell ref="A4:R4"/>
    <mergeCell ref="S4:AI4"/>
    <mergeCell ref="BA5:BH5"/>
  </mergeCells>
  <phoneticPr fontId="0" type="noConversion"/>
  <dataValidations count="3">
    <dataValidation type="list" allowBlank="1" showInputMessage="1" showErrorMessage="1" sqref="E7">
      <formula1>$B$131:$B$153</formula1>
    </dataValidation>
    <dataValidation type="list" allowBlank="1" showInputMessage="1" showErrorMessage="1" sqref="E8">
      <formula1>$B$156:$B$218</formula1>
    </dataValidation>
    <dataValidation type="list" allowBlank="1" showInputMessage="1" showErrorMessage="1" sqref="A3">
      <formula1>$A$126:$A$127</formula1>
    </dataValidation>
  </dataValidations>
  <hyperlinks>
    <hyperlink ref="S147" location="'Z1'!A1" display="D1"/>
    <hyperlink ref="S148" location="'Z2'!A1" display="D2"/>
    <hyperlink ref="S238" location="'Z3'!A1" display="O2"/>
    <hyperlink ref="S239" location="'Z4'!A1" display="O3"/>
    <hyperlink ref="S240" location="'Z5'!A1" display="O4"/>
    <hyperlink ref="S242" location="'Z6'!A1" display="P1"/>
    <hyperlink ref="S243" location="'Z7'!A1" display="P2"/>
    <hyperlink ref="S244" location="'AP1'!A1" display="P3"/>
    <hyperlink ref="S245" location="'AP2'!A1" display="P4"/>
    <hyperlink ref="S246" location="'AP3'!A1" display="P5"/>
    <hyperlink ref="S248" location="'AQ1'!A1" display="Q1"/>
    <hyperlink ref="S249" location="'AQ2'!A1" display="Q2"/>
    <hyperlink ref="S250" location="'AQ3'!A1" display="Q3"/>
    <hyperlink ref="S251" location="'AQ4'!A1" display="Q4"/>
    <hyperlink ref="S252" location="'AR1'!A1" display="Q5"/>
    <hyperlink ref="S253" location="'AR2'!A1" display="Q6"/>
    <hyperlink ref="S255" location="'AR3'!A1" display="R1"/>
    <hyperlink ref="S256" location="'AS1'!A1" display="R2"/>
    <hyperlink ref="S257" location="'AS2'!A1" display="R3"/>
    <hyperlink ref="S258" location="'AS3'!A1" display="R4"/>
    <hyperlink ref="S259" location="'AN2'!A1" display="R5"/>
    <hyperlink ref="S260" location="'AN1'!A1" display="R6"/>
    <hyperlink ref="S265" location="AM.5!A1" display="S1"/>
    <hyperlink ref="S266" location="AM.4!A1" display="S2"/>
    <hyperlink ref="S267" location="AM.3!A1" display="S3"/>
    <hyperlink ref="S268" location="AM.2!A1" display="S4"/>
    <hyperlink ref="S269" location="'AM1'!A1" display="S5"/>
    <hyperlink ref="S270" location="'AL5'!A1" display="S6"/>
    <hyperlink ref="S272" location="'AL4'!A1" display="T1"/>
    <hyperlink ref="S273" location="'AL3'!A1" display="T2"/>
    <hyperlink ref="S274" location="'AL2'!A1" display="T3"/>
    <hyperlink ref="S275" location="'AL1'!A1" display="T4"/>
    <hyperlink ref="S277" location="'AH6'!A1" display="U1"/>
    <hyperlink ref="S278" location="'AH5'!A1" display="U2"/>
    <hyperlink ref="S279" location="'AH4'!A1" display="U3"/>
    <hyperlink ref="S280" location="'AH3'!A1" display="U4"/>
    <hyperlink ref="S281" location="'AH2'!A1" display="U5"/>
    <hyperlink ref="S282" location="'AH1'!A1" display="U6"/>
    <hyperlink ref="S283" location="'AG8'!A1" display="U7"/>
    <hyperlink ref="S284" location="'AG7'!A1" display="U8"/>
    <hyperlink ref="S286" location="'AG6'!A1" display="V1"/>
    <hyperlink ref="S287" location="'AG5'!A1" display="V2"/>
    <hyperlink ref="S288" location="'AG4'!A1" display="V3"/>
    <hyperlink ref="S289" location="'AG3'!A1" display="V4"/>
    <hyperlink ref="S290" location="'AG2'!A1" display="V5"/>
    <hyperlink ref="S291" location="'AG1'!A1" display="V6"/>
    <hyperlink ref="S292" location="'AF6'!A1" display="V7"/>
    <hyperlink ref="S293" location="'AF5'!A1" display="V8"/>
    <hyperlink ref="S295" location="'AF4'!A1" display="W1"/>
    <hyperlink ref="S296" location="'AF3'!A1" display="W2"/>
    <hyperlink ref="S297" location="'AF2'!A1" display="W3"/>
    <hyperlink ref="S298" location="'AF1'!A1" display="W4"/>
    <hyperlink ref="S299" location="'AE5'!A1" display="W5"/>
    <hyperlink ref="S300" location="'AE4'!A1" display="W6"/>
    <hyperlink ref="S301" location="'AE3'!A1" display="W7"/>
    <hyperlink ref="S303" location="'AE2'!A1" display="X1"/>
    <hyperlink ref="S304" location="'AE1'!A1" display="X2"/>
    <hyperlink ref="S305" location="'AD5'!A1" display="X3"/>
    <hyperlink ref="S306" location="'AD4'!A1" display="X4"/>
    <hyperlink ref="S307" location="'AD3'!A1" display="X5"/>
    <hyperlink ref="S308" location="'AD2'!A1" display="X6"/>
    <hyperlink ref="S310" location="'AD1'!A1" display="'Y1'!A1"/>
    <hyperlink ref="S311" location="'AC4'!A1" display="Y2"/>
    <hyperlink ref="S312" location="'AC3'!A1" display="Y3"/>
    <hyperlink ref="S313" location="'AC2'!A1" display="Y4"/>
    <hyperlink ref="S314" location="'AC1'!A1" display="Y5"/>
    <hyperlink ref="S315" location="'AB5'!A1" display="Y6"/>
    <hyperlink ref="S316" location="'AB4'!A1" display="Y7"/>
    <hyperlink ref="S261" location="'AB3'!A1" display="R7"/>
    <hyperlink ref="S262" location="'AB2'!A1" display="R8"/>
    <hyperlink ref="S263" location="'AB1'!A1" display="R9"/>
    <hyperlink ref="S241" location="'AA8'!A1" display="'Elenco obiettivi '!A207"/>
    <hyperlink ref="S247" location="'AA7'!A1" display="informazioni!A218"/>
    <hyperlink ref="S254" location="'AA6'!A1" display="informazioni!A229"/>
    <hyperlink ref="S264" location="'AA5'!A1" display="informazioni!A240"/>
    <hyperlink ref="S271" location="'AA4'!A1" display="informazioni!A251"/>
    <hyperlink ref="S276" location="'AA3'!A1" display="informazioni!A262"/>
    <hyperlink ref="S285" location="'AA2'!A1" display="informazioni!A273"/>
    <hyperlink ref="S294" location="'AA1'!A1" display="informazioni!A284"/>
    <hyperlink ref="S302" location="'AO1'!A1" display="informazioni!A295"/>
    <hyperlink ref="S309" location="'AV3'!A1" display="0.1"/>
    <hyperlink ref="S317" location="'AV2'!A1" display="informazioni!A317"/>
    <hyperlink ref="S123" location="'AV1'!A1" display="B14"/>
    <hyperlink ref="S122" location="'AU3'!A1" display="B13"/>
    <hyperlink ref="S117" location="'AU2'!A1" display="B21"/>
    <hyperlink ref="S119" location="'AU1'!A1" display="B23"/>
    <hyperlink ref="S121" location="'AT3'!A1" display="B25"/>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J85"/>
  <sheetViews>
    <sheetView topLeftCell="A4" zoomScale="80" zoomScaleNormal="80" workbookViewId="0">
      <selection activeCell="C69" sqref="C69"/>
    </sheetView>
  </sheetViews>
  <sheetFormatPr defaultRowHeight="15.75" x14ac:dyDescent="0.25"/>
  <cols>
    <col min="1" max="1" width="1.28515625" style="44" customWidth="1"/>
    <col min="2" max="2" width="48.28515625" style="44" customWidth="1"/>
    <col min="3" max="3" width="45.5703125" style="44" customWidth="1"/>
    <col min="4" max="4" width="8.42578125" style="62" customWidth="1"/>
    <col min="5" max="5" width="8.28515625" style="62" customWidth="1"/>
    <col min="6" max="6" width="14" style="62" hidden="1" customWidth="1"/>
    <col min="7" max="7" width="9.140625" style="63" customWidth="1"/>
    <col min="8" max="8" width="13.7109375" style="44" customWidth="1"/>
    <col min="9" max="9" width="15.7109375" style="44" customWidth="1"/>
    <col min="10" max="10" width="14.7109375" style="44" customWidth="1"/>
    <col min="11" max="11" width="15" style="44" customWidth="1"/>
    <col min="12" max="12" width="14.28515625" style="44" customWidth="1"/>
    <col min="13" max="13" width="15.140625" style="44" customWidth="1"/>
    <col min="14" max="14" width="1.5703125" style="44" customWidth="1"/>
    <col min="15" max="15" width="18.85546875" style="44" customWidth="1"/>
    <col min="16" max="28" width="8" style="44" customWidth="1"/>
    <col min="29" max="32" width="9.28515625" style="44" customWidth="1"/>
    <col min="33" max="60" width="9.140625" style="44"/>
    <col min="61" max="61" width="64" style="160" customWidth="1"/>
    <col min="62" max="62" width="97.85546875" style="160" customWidth="1"/>
    <col min="63" max="16384" width="9.140625" style="44"/>
  </cols>
  <sheetData>
    <row r="1" spans="1:62" ht="4.5" customHeight="1" thickTop="1" thickBot="1" x14ac:dyDescent="0.3">
      <c r="A1" s="133"/>
      <c r="B1" s="301"/>
      <c r="C1" s="301"/>
      <c r="D1" s="302"/>
      <c r="E1" s="302"/>
      <c r="F1" s="302"/>
      <c r="G1" s="303"/>
      <c r="H1" s="303"/>
      <c r="I1" s="303"/>
      <c r="J1" s="303"/>
      <c r="K1" s="303"/>
      <c r="L1" s="303"/>
      <c r="M1" s="303"/>
      <c r="N1" s="134"/>
      <c r="BI1" s="45" t="s">
        <v>186</v>
      </c>
      <c r="BJ1" s="46" t="s">
        <v>187</v>
      </c>
    </row>
    <row r="2" spans="1:62" ht="32.25" customHeight="1" x14ac:dyDescent="0.25">
      <c r="A2" s="135"/>
      <c r="B2" s="483" t="s">
        <v>319</v>
      </c>
      <c r="C2" s="483"/>
      <c r="D2" s="483"/>
      <c r="E2" s="483"/>
      <c r="F2" s="483"/>
      <c r="G2" s="483"/>
      <c r="H2" s="483"/>
      <c r="I2" s="483"/>
      <c r="J2" s="483"/>
      <c r="K2" s="483"/>
      <c r="L2" s="483"/>
      <c r="M2" s="483"/>
      <c r="N2" s="136"/>
      <c r="BI2" s="137"/>
      <c r="BJ2" s="138"/>
    </row>
    <row r="3" spans="1:62" ht="9" customHeight="1" thickBot="1" x14ac:dyDescent="0.3">
      <c r="A3" s="283"/>
      <c r="B3" s="53"/>
      <c r="C3" s="53"/>
      <c r="D3" s="139"/>
      <c r="E3" s="139"/>
      <c r="F3" s="139"/>
      <c r="G3" s="42"/>
      <c r="H3" s="42"/>
      <c r="I3" s="42"/>
      <c r="J3" s="42"/>
      <c r="K3" s="42"/>
      <c r="L3" s="42"/>
      <c r="M3" s="284"/>
      <c r="N3" s="136"/>
      <c r="BI3" s="137"/>
      <c r="BJ3" s="138"/>
    </row>
    <row r="4" spans="1:62" ht="8.25" customHeight="1" thickBot="1" x14ac:dyDescent="0.3">
      <c r="A4" s="283"/>
      <c r="B4" s="53"/>
      <c r="C4" s="53"/>
      <c r="D4" s="139"/>
      <c r="E4" s="139"/>
      <c r="F4" s="139"/>
      <c r="G4" s="42"/>
      <c r="H4" s="42"/>
      <c r="I4" s="42"/>
      <c r="J4" s="42"/>
      <c r="K4" s="42"/>
      <c r="L4" s="42"/>
      <c r="M4" s="212"/>
      <c r="N4" s="136"/>
      <c r="BI4" s="45" t="s">
        <v>186</v>
      </c>
      <c r="BJ4" s="46" t="s">
        <v>187</v>
      </c>
    </row>
    <row r="5" spans="1:62" ht="25.5" customHeight="1" x14ac:dyDescent="0.25">
      <c r="A5" s="283"/>
      <c r="B5" s="140" t="s">
        <v>188</v>
      </c>
      <c r="C5" s="141" t="str">
        <f>'Elenco P.I. TRASVERSALE'!B2</f>
        <v>Comune di Perfugas</v>
      </c>
      <c r="D5" s="139"/>
      <c r="E5" s="139"/>
      <c r="F5" s="139"/>
      <c r="G5" s="139"/>
      <c r="H5" s="139"/>
      <c r="I5" s="139"/>
      <c r="J5" s="42"/>
      <c r="K5" s="42"/>
      <c r="L5" s="42"/>
      <c r="M5" s="212"/>
      <c r="N5" s="136"/>
      <c r="BI5" s="49" t="s">
        <v>190</v>
      </c>
      <c r="BJ5" s="50" t="s">
        <v>191</v>
      </c>
    </row>
    <row r="6" spans="1:62" ht="25.5" customHeight="1" x14ac:dyDescent="0.25">
      <c r="A6" s="283"/>
      <c r="B6" s="140" t="s">
        <v>192</v>
      </c>
      <c r="C6" s="141" t="str">
        <f>'Elenco P.I. TRASVERSALE'!B7</f>
        <v>TUTTI I CDR</v>
      </c>
      <c r="D6" s="139"/>
      <c r="E6" s="139"/>
      <c r="F6" s="139"/>
      <c r="G6" s="139"/>
      <c r="H6" s="139"/>
      <c r="I6" s="139"/>
      <c r="J6" s="42"/>
      <c r="K6" s="42"/>
      <c r="L6" s="47" t="s">
        <v>189</v>
      </c>
      <c r="M6" s="285">
        <v>2019</v>
      </c>
      <c r="N6" s="136"/>
      <c r="BI6" s="51" t="s">
        <v>193</v>
      </c>
      <c r="BJ6" s="52" t="s">
        <v>194</v>
      </c>
    </row>
    <row r="7" spans="1:62" ht="25.5" customHeight="1" thickBot="1" x14ac:dyDescent="0.3">
      <c r="A7" s="283"/>
      <c r="B7" s="140" t="s">
        <v>320</v>
      </c>
      <c r="C7" s="141"/>
      <c r="D7" s="42"/>
      <c r="E7" s="42"/>
      <c r="F7" s="42"/>
      <c r="G7" s="42"/>
      <c r="H7" s="42"/>
      <c r="I7" s="42"/>
      <c r="J7" s="42"/>
      <c r="K7" s="42"/>
      <c r="L7" s="42"/>
      <c r="M7" s="212"/>
      <c r="N7" s="136"/>
      <c r="BI7" s="51" t="s">
        <v>196</v>
      </c>
      <c r="BJ7" s="52" t="s">
        <v>197</v>
      </c>
    </row>
    <row r="8" spans="1:62" ht="14.25" customHeight="1" thickBot="1" x14ac:dyDescent="0.3">
      <c r="A8" s="283"/>
      <c r="B8" s="140"/>
      <c r="C8" s="53"/>
      <c r="D8" s="42"/>
      <c r="E8" s="42"/>
      <c r="F8" s="42"/>
      <c r="G8" s="42"/>
      <c r="H8" s="42"/>
      <c r="I8" s="42"/>
      <c r="J8" s="42"/>
      <c r="K8" s="42"/>
      <c r="L8" s="42"/>
      <c r="M8" s="286"/>
      <c r="N8" s="136"/>
      <c r="BI8" s="45" t="s">
        <v>186</v>
      </c>
      <c r="BJ8" s="46" t="s">
        <v>187</v>
      </c>
    </row>
    <row r="9" spans="1:62" s="142" customFormat="1" ht="56.25" customHeight="1" x14ac:dyDescent="0.2">
      <c r="A9" s="135"/>
      <c r="B9" s="484" t="s">
        <v>261</v>
      </c>
      <c r="C9" s="484"/>
      <c r="D9" s="484" t="s">
        <v>262</v>
      </c>
      <c r="E9" s="484"/>
      <c r="F9" s="484"/>
      <c r="G9" s="484"/>
      <c r="H9" s="484"/>
      <c r="I9" s="484"/>
      <c r="J9" s="485"/>
      <c r="K9" s="485"/>
      <c r="L9" s="485"/>
      <c r="M9" s="485"/>
      <c r="N9" s="136"/>
    </row>
    <row r="10" spans="1:62" ht="6.75" customHeight="1" x14ac:dyDescent="0.25">
      <c r="A10" s="283"/>
      <c r="B10" s="53"/>
      <c r="C10" s="53"/>
      <c r="D10" s="54"/>
      <c r="E10" s="139"/>
      <c r="F10" s="139"/>
      <c r="G10" s="139"/>
      <c r="H10" s="139"/>
      <c r="I10" s="139"/>
      <c r="J10" s="42"/>
      <c r="K10" s="42"/>
      <c r="L10" s="42"/>
      <c r="M10" s="284"/>
      <c r="N10" s="136"/>
      <c r="BI10" s="51" t="s">
        <v>198</v>
      </c>
      <c r="BJ10" s="52" t="s">
        <v>199</v>
      </c>
    </row>
    <row r="11" spans="1:62" ht="6" customHeight="1" x14ac:dyDescent="0.25">
      <c r="A11" s="283"/>
      <c r="B11" s="54"/>
      <c r="C11" s="54"/>
      <c r="D11" s="54"/>
      <c r="E11" s="54"/>
      <c r="F11" s="54"/>
      <c r="G11" s="54"/>
      <c r="H11" s="54"/>
      <c r="I11" s="54"/>
      <c r="J11" s="54"/>
      <c r="K11" s="54"/>
      <c r="L11" s="54"/>
      <c r="M11" s="287"/>
      <c r="N11" s="136"/>
      <c r="BI11" s="51"/>
      <c r="BJ11" s="52"/>
    </row>
    <row r="12" spans="1:62" ht="22.5" customHeight="1" x14ac:dyDescent="0.25">
      <c r="A12" s="135"/>
      <c r="B12" s="480" t="s">
        <v>263</v>
      </c>
      <c r="C12" s="480"/>
      <c r="D12" s="477" t="s">
        <v>264</v>
      </c>
      <c r="E12" s="477" t="s">
        <v>265</v>
      </c>
      <c r="F12" s="477" t="s">
        <v>266</v>
      </c>
      <c r="G12" s="478" t="s">
        <v>267</v>
      </c>
      <c r="H12" s="339" t="s">
        <v>268</v>
      </c>
      <c r="I12" s="339"/>
      <c r="J12" s="339"/>
      <c r="K12" s="339"/>
      <c r="L12" s="339"/>
      <c r="M12" s="374" t="s">
        <v>269</v>
      </c>
      <c r="N12" s="136"/>
      <c r="BI12" s="51" t="s">
        <v>201</v>
      </c>
      <c r="BJ12" s="52" t="s">
        <v>202</v>
      </c>
    </row>
    <row r="13" spans="1:62" ht="12" customHeight="1" x14ac:dyDescent="0.25">
      <c r="A13" s="135"/>
      <c r="B13" s="480"/>
      <c r="C13" s="480"/>
      <c r="D13" s="477"/>
      <c r="E13" s="477"/>
      <c r="F13" s="477"/>
      <c r="G13" s="478"/>
      <c r="H13" s="143">
        <v>1</v>
      </c>
      <c r="I13" s="143">
        <v>2</v>
      </c>
      <c r="J13" s="143">
        <v>3</v>
      </c>
      <c r="K13" s="143">
        <v>4</v>
      </c>
      <c r="L13" s="143">
        <v>5</v>
      </c>
      <c r="M13" s="374"/>
      <c r="N13" s="136"/>
      <c r="BI13" s="51" t="s">
        <v>203</v>
      </c>
      <c r="BJ13" s="52" t="s">
        <v>204</v>
      </c>
    </row>
    <row r="14" spans="1:62" ht="18" customHeight="1" x14ac:dyDescent="0.25">
      <c r="A14" s="135"/>
      <c r="B14" s="480"/>
      <c r="C14" s="480"/>
      <c r="D14" s="477"/>
      <c r="E14" s="477"/>
      <c r="F14" s="477"/>
      <c r="G14" s="478"/>
      <c r="H14" s="144" t="s">
        <v>232</v>
      </c>
      <c r="I14" s="144" t="s">
        <v>233</v>
      </c>
      <c r="J14" s="145" t="s">
        <v>234</v>
      </c>
      <c r="K14" s="145" t="s">
        <v>270</v>
      </c>
      <c r="L14" s="145" t="s">
        <v>271</v>
      </c>
      <c r="M14" s="374"/>
      <c r="N14" s="136"/>
      <c r="BI14" s="51" t="s">
        <v>207</v>
      </c>
      <c r="BJ14" s="52" t="s">
        <v>208</v>
      </c>
    </row>
    <row r="15" spans="1:62" ht="40.5" customHeight="1" x14ac:dyDescent="0.25">
      <c r="A15" s="135"/>
      <c r="B15" s="146" t="s">
        <v>212</v>
      </c>
      <c r="C15" s="146" t="s">
        <v>213</v>
      </c>
      <c r="D15" s="477"/>
      <c r="E15" s="477"/>
      <c r="F15" s="477"/>
      <c r="G15" s="478"/>
      <c r="H15" s="295" t="s">
        <v>56</v>
      </c>
      <c r="I15" s="295" t="s">
        <v>57</v>
      </c>
      <c r="J15" s="295" t="s">
        <v>243</v>
      </c>
      <c r="K15" s="295" t="s">
        <v>244</v>
      </c>
      <c r="L15" s="295" t="s">
        <v>245</v>
      </c>
      <c r="M15" s="374"/>
      <c r="N15" s="136"/>
      <c r="BI15" s="51" t="s">
        <v>215</v>
      </c>
      <c r="BJ15" s="52" t="s">
        <v>216</v>
      </c>
    </row>
    <row r="16" spans="1:62" ht="64.5" customHeight="1" x14ac:dyDescent="0.25">
      <c r="A16" s="135"/>
      <c r="B16" s="147" t="str">
        <f>'Elenco P.O.'!C11</f>
        <v xml:space="preserve">Garantire il miglioramento della tempistica nei pagamenti rispetto allo standard relativo al 2020 </v>
      </c>
      <c r="C16" s="147" t="s">
        <v>421</v>
      </c>
      <c r="D16" s="148">
        <f>'Elenco P.O.'!Z11+'Elenco P.O.'!Z12+'Elenco P.O.'!Z13+'Elenco P.O.'!Z14+'Elenco P.O.'!Z15+'Elenco P.O.'!Z16+'Elenco P.O.'!Z17+'Elenco P.O.'!Z18</f>
        <v>40</v>
      </c>
      <c r="E16" s="149">
        <f t="shared" ref="E16:E28" si="0">(D16/D$30)*60</f>
        <v>17.142857142857142</v>
      </c>
      <c r="F16" s="148">
        <f>G16/100</f>
        <v>0</v>
      </c>
      <c r="G16" s="150"/>
      <c r="H16" s="288" t="str">
        <f t="shared" ref="H16:H28" si="1">IF($F16&lt;=0.2,IF($F16&gt;=0,"x",""),"")</f>
        <v>x</v>
      </c>
      <c r="I16" s="289" t="str">
        <f>IF(F16&lt;=0.5,IF(F16&gt;=0.21,"x",""),"")</f>
        <v/>
      </c>
      <c r="J16" s="151" t="str">
        <f>IF(F16&lt;=0.7,IF(F16&gt;=0.51,"x",""),"")</f>
        <v/>
      </c>
      <c r="K16" s="151" t="str">
        <f>IF(F16&lt;=0.9,IF(F16&gt;=0.71,"x",""),"")</f>
        <v/>
      </c>
      <c r="L16" s="151" t="str">
        <f>IF(F16&lt;=1,IF(F16&gt;0.9,"x",""),"")</f>
        <v/>
      </c>
      <c r="M16" s="152"/>
      <c r="N16" s="136"/>
      <c r="O16" s="482"/>
      <c r="P16" s="59"/>
      <c r="Q16" s="59"/>
      <c r="R16" s="58"/>
      <c r="S16" s="58"/>
      <c r="T16" s="58"/>
      <c r="U16" s="58"/>
      <c r="V16" s="58"/>
      <c r="W16" s="58"/>
      <c r="X16" s="58"/>
      <c r="Y16" s="58"/>
      <c r="Z16" s="58"/>
      <c r="AA16" s="58"/>
      <c r="AB16" s="58"/>
      <c r="AC16" s="58"/>
      <c r="AD16" s="58"/>
      <c r="AE16" s="58"/>
      <c r="AF16" s="58"/>
      <c r="AG16" s="58"/>
      <c r="AH16" s="58"/>
      <c r="AI16" s="58"/>
      <c r="AJ16" s="58"/>
      <c r="AK16" s="58"/>
      <c r="AL16" s="58"/>
      <c r="AM16" s="58"/>
      <c r="AN16" s="60"/>
      <c r="BI16" s="51" t="s">
        <v>217</v>
      </c>
      <c r="BJ16" s="52" t="s">
        <v>218</v>
      </c>
    </row>
    <row r="17" spans="1:62" ht="92.25" customHeight="1" x14ac:dyDescent="0.25">
      <c r="A17" s="135"/>
      <c r="B17" s="147" t="str">
        <f>'Elenco P.O.'!C19</f>
        <v>Garantire un'efficace presidio degli elementi costitutivi ( approvvigionamento dei fattori produttivi; tempi di produzione; capacità di fronteggiare gli imprevisti; comunicazione interna;  etc.) del funzionamento dell'organizzazione al fine di definire e assicurare uno standard di funzionamento adeguato alle attese dell'amministrazione</v>
      </c>
      <c r="C17" s="147" t="s">
        <v>421</v>
      </c>
      <c r="D17" s="148">
        <f>'Elenco P.O.'!Z19+'Elenco P.O.'!Z20+'Elenco P.O.'!Z21</f>
        <v>0</v>
      </c>
      <c r="E17" s="149">
        <f t="shared" si="0"/>
        <v>0</v>
      </c>
      <c r="F17" s="148">
        <f t="shared" ref="F17:F28" si="2">G17/100</f>
        <v>0</v>
      </c>
      <c r="G17" s="150"/>
      <c r="H17" s="151" t="str">
        <f t="shared" si="1"/>
        <v>x</v>
      </c>
      <c r="I17" s="151" t="str">
        <f t="shared" ref="I17:I28" si="3">IF(F17&lt;=0.5,IF(F17&gt;=0.21,"x",""),"")</f>
        <v/>
      </c>
      <c r="J17" s="151" t="str">
        <f t="shared" ref="J17:J28" si="4">IF(F17&lt;=0.7,IF(F17&gt;=0.51,"x",""),"")</f>
        <v/>
      </c>
      <c r="K17" s="151" t="str">
        <f t="shared" ref="K17:K28" si="5">IF(F17&lt;=0.9,IF(F17&gt;=0.71,"x",""),"")</f>
        <v/>
      </c>
      <c r="L17" s="151" t="str">
        <f t="shared" ref="L17:L28" si="6">IF(F17&lt;=1,IF(F17&gt;0.9,"x",""),"")</f>
        <v/>
      </c>
      <c r="M17" s="152"/>
      <c r="N17" s="136"/>
      <c r="O17" s="482"/>
      <c r="BI17" s="51" t="s">
        <v>272</v>
      </c>
      <c r="BJ17" s="52" t="s">
        <v>273</v>
      </c>
    </row>
    <row r="18" spans="1:62" ht="90.75" customHeight="1" x14ac:dyDescent="0.25">
      <c r="A18" s="135"/>
      <c r="B18" s="147" t="str">
        <f>'Elenco P.O.'!C22</f>
        <v xml:space="preserve">Garantire il completamento delle procedure di reclutamento, avvio delle procedure di selezione del personale  programmate </v>
      </c>
      <c r="C18" s="147" t="s">
        <v>421</v>
      </c>
      <c r="D18" s="148">
        <f>'Elenco P.O.'!Z22</f>
        <v>20</v>
      </c>
      <c r="E18" s="149">
        <f t="shared" si="0"/>
        <v>8.5714285714285712</v>
      </c>
      <c r="F18" s="148">
        <f t="shared" si="2"/>
        <v>0</v>
      </c>
      <c r="G18" s="150"/>
      <c r="H18" s="151" t="str">
        <f t="shared" si="1"/>
        <v>x</v>
      </c>
      <c r="I18" s="151" t="str">
        <f t="shared" si="3"/>
        <v/>
      </c>
      <c r="J18" s="151" t="str">
        <f t="shared" si="4"/>
        <v/>
      </c>
      <c r="K18" s="151" t="str">
        <f t="shared" si="5"/>
        <v/>
      </c>
      <c r="L18" s="151" t="str">
        <f t="shared" si="6"/>
        <v/>
      </c>
      <c r="M18" s="152"/>
      <c r="N18" s="136"/>
      <c r="O18" s="482"/>
      <c r="BI18" s="51" t="s">
        <v>274</v>
      </c>
      <c r="BJ18" s="52" t="s">
        <v>275</v>
      </c>
    </row>
    <row r="19" spans="1:62" ht="84" customHeight="1" x14ac:dyDescent="0.25">
      <c r="A19" s="135"/>
      <c r="B19" s="147" t="str">
        <f>'Elenco P.O.'!C23</f>
        <v xml:space="preserve"> Garantire la soddisfazione dell'utenza e la pronta risposta alle istanze presentate</v>
      </c>
      <c r="C19" s="147" t="s">
        <v>421</v>
      </c>
      <c r="D19" s="148">
        <f>'Elenco P.O.'!Z23+'Elenco P.O.'!Z24</f>
        <v>0</v>
      </c>
      <c r="E19" s="149">
        <f t="shared" si="0"/>
        <v>0</v>
      </c>
      <c r="F19" s="148">
        <f t="shared" si="2"/>
        <v>0</v>
      </c>
      <c r="G19" s="150"/>
      <c r="H19" s="151" t="str">
        <f t="shared" si="1"/>
        <v>x</v>
      </c>
      <c r="I19" s="151" t="str">
        <f t="shared" si="3"/>
        <v/>
      </c>
      <c r="J19" s="151" t="str">
        <f t="shared" si="4"/>
        <v/>
      </c>
      <c r="K19" s="151" t="str">
        <f t="shared" si="5"/>
        <v/>
      </c>
      <c r="L19" s="151" t="str">
        <f t="shared" si="6"/>
        <v/>
      </c>
      <c r="M19" s="152"/>
      <c r="N19" s="136"/>
      <c r="O19" s="153"/>
      <c r="BI19" s="51" t="s">
        <v>276</v>
      </c>
      <c r="BJ19" s="52" t="s">
        <v>277</v>
      </c>
    </row>
    <row r="20" spans="1:62" ht="81.75" customHeight="1" x14ac:dyDescent="0.25">
      <c r="A20" s="135"/>
      <c r="B20" s="147" t="str">
        <f>'Elenco P.O.'!C25</f>
        <v>Attuazione delle misure previste dalla normativa e dal PTPCT dell'ente in materia di trasparenza e anticorruzione</v>
      </c>
      <c r="C20" s="147" t="s">
        <v>421</v>
      </c>
      <c r="D20" s="148">
        <f>'Elenco P.O.'!Z25+'Elenco P.O.'!Z26</f>
        <v>40</v>
      </c>
      <c r="E20" s="149">
        <f t="shared" si="0"/>
        <v>17.142857142857142</v>
      </c>
      <c r="F20" s="148">
        <f t="shared" si="2"/>
        <v>0</v>
      </c>
      <c r="G20" s="150"/>
      <c r="H20" s="151" t="str">
        <f t="shared" si="1"/>
        <v>x</v>
      </c>
      <c r="I20" s="151" t="str">
        <f t="shared" si="3"/>
        <v/>
      </c>
      <c r="J20" s="151" t="str">
        <f t="shared" si="4"/>
        <v/>
      </c>
      <c r="K20" s="151" t="str">
        <f t="shared" si="5"/>
        <v/>
      </c>
      <c r="L20" s="151" t="str">
        <f t="shared" si="6"/>
        <v/>
      </c>
      <c r="M20" s="152"/>
      <c r="N20" s="136"/>
      <c r="O20" s="44" t="str">
        <f>IF(G16&gt;76&lt;100,1,"")</f>
        <v/>
      </c>
      <c r="BI20" s="51" t="s">
        <v>278</v>
      </c>
      <c r="BJ20" s="52" t="s">
        <v>279</v>
      </c>
    </row>
    <row r="21" spans="1:62" ht="93" customHeight="1" x14ac:dyDescent="0.25">
      <c r="A21" s="135"/>
      <c r="B21" s="147" t="str">
        <f>'Elenco P.O.'!C27</f>
        <v xml:space="preserve">Piano Transizione Digitale: perseguimento obiettivi locali. Adeguamento infrastrutture digitali, migrazione in cloud dei CED. Applicazione codice di condotta tecnologica ed esperti, per i progetti di sviluppo digitale. App IO: sviluppo servizi digitali e fruibilità sulla piattaforma </v>
      </c>
      <c r="C21" s="147" t="s">
        <v>421</v>
      </c>
      <c r="D21" s="148">
        <f>'Elenco P.O.'!Z27+'Elenco P.O.'!Z28+'Elenco P.O.'!Z29</f>
        <v>40</v>
      </c>
      <c r="E21" s="149">
        <f t="shared" si="0"/>
        <v>17.142857142857142</v>
      </c>
      <c r="F21" s="148">
        <f t="shared" si="2"/>
        <v>0</v>
      </c>
      <c r="G21" s="150"/>
      <c r="H21" s="151" t="str">
        <f t="shared" si="1"/>
        <v>x</v>
      </c>
      <c r="I21" s="151" t="str">
        <f t="shared" si="3"/>
        <v/>
      </c>
      <c r="J21" s="151" t="str">
        <f t="shared" si="4"/>
        <v/>
      </c>
      <c r="K21" s="151" t="str">
        <f t="shared" si="5"/>
        <v/>
      </c>
      <c r="L21" s="151" t="str">
        <f t="shared" si="6"/>
        <v/>
      </c>
      <c r="M21" s="152"/>
      <c r="N21" s="136"/>
      <c r="BI21" s="51" t="s">
        <v>280</v>
      </c>
      <c r="BJ21" s="52" t="s">
        <v>281</v>
      </c>
    </row>
    <row r="22" spans="1:62" ht="69.75" customHeight="1" x14ac:dyDescent="0.25">
      <c r="A22" s="135"/>
      <c r="B22" s="147" t="str">
        <f>'Elenco P.O.'!C30</f>
        <v>Assicurare l'implementazione degli strumenti informatici necessari a rendere i processi maggiormente veloci e controllabili, garantire la sicurezza delle informazioni gestite, fornire possibilità di accesso ai servizi da parte dei cittadini</v>
      </c>
      <c r="C22" s="147" t="s">
        <v>421</v>
      </c>
      <c r="D22" s="148">
        <f>'Elenco P.O.'!Z33+'Elenco P.O.'!Z35</f>
        <v>0</v>
      </c>
      <c r="E22" s="149">
        <f t="shared" si="0"/>
        <v>0</v>
      </c>
      <c r="F22" s="148">
        <f t="shared" si="2"/>
        <v>0</v>
      </c>
      <c r="G22" s="150"/>
      <c r="H22" s="151" t="str">
        <f t="shared" si="1"/>
        <v>x</v>
      </c>
      <c r="I22" s="151" t="str">
        <f t="shared" si="3"/>
        <v/>
      </c>
      <c r="J22" s="151" t="str">
        <f t="shared" si="4"/>
        <v/>
      </c>
      <c r="K22" s="151" t="str">
        <f t="shared" si="5"/>
        <v/>
      </c>
      <c r="L22" s="151" t="str">
        <f t="shared" si="6"/>
        <v/>
      </c>
      <c r="M22" s="152"/>
      <c r="N22" s="136"/>
      <c r="O22" s="58"/>
      <c r="P22" s="59"/>
      <c r="Q22" s="59"/>
      <c r="R22" s="58"/>
      <c r="S22" s="58"/>
      <c r="T22" s="58"/>
      <c r="U22" s="58"/>
      <c r="V22" s="58"/>
      <c r="W22" s="58"/>
      <c r="X22" s="58"/>
      <c r="Y22" s="58"/>
      <c r="Z22" s="58"/>
      <c r="AA22" s="58"/>
      <c r="AB22" s="58"/>
      <c r="AC22" s="58"/>
      <c r="AD22" s="58"/>
      <c r="AE22" s="58"/>
      <c r="AF22" s="58"/>
      <c r="AG22" s="58"/>
      <c r="AH22" s="58"/>
      <c r="AI22" s="58"/>
      <c r="AJ22" s="58"/>
      <c r="AK22" s="58"/>
      <c r="AL22" s="58"/>
      <c r="AM22" s="58"/>
      <c r="AN22" s="60"/>
      <c r="BI22" s="51" t="s">
        <v>282</v>
      </c>
      <c r="BJ22" s="52" t="s">
        <v>283</v>
      </c>
    </row>
    <row r="23" spans="1:62" ht="26.25" hidden="1" customHeight="1" x14ac:dyDescent="0.25">
      <c r="A23" s="135"/>
      <c r="B23" s="147"/>
      <c r="C23" s="147"/>
      <c r="D23" s="148"/>
      <c r="E23" s="149">
        <f t="shared" si="0"/>
        <v>0</v>
      </c>
      <c r="F23" s="148">
        <f t="shared" si="2"/>
        <v>0</v>
      </c>
      <c r="G23" s="150"/>
      <c r="H23" s="151" t="str">
        <f t="shared" si="1"/>
        <v>x</v>
      </c>
      <c r="I23" s="151" t="str">
        <f t="shared" si="3"/>
        <v/>
      </c>
      <c r="J23" s="151" t="str">
        <f t="shared" si="4"/>
        <v/>
      </c>
      <c r="K23" s="151" t="str">
        <f t="shared" si="5"/>
        <v/>
      </c>
      <c r="L23" s="151" t="str">
        <f t="shared" si="6"/>
        <v/>
      </c>
      <c r="M23" s="152"/>
      <c r="N23" s="136"/>
      <c r="BI23" s="51" t="s">
        <v>284</v>
      </c>
      <c r="BJ23" s="52" t="s">
        <v>285</v>
      </c>
    </row>
    <row r="24" spans="1:62" ht="26.25" hidden="1" customHeight="1" thickBot="1" x14ac:dyDescent="0.3">
      <c r="A24" s="135"/>
      <c r="B24" s="147"/>
      <c r="C24" s="147"/>
      <c r="D24" s="148"/>
      <c r="E24" s="149">
        <f t="shared" si="0"/>
        <v>0</v>
      </c>
      <c r="F24" s="148">
        <f t="shared" si="2"/>
        <v>0</v>
      </c>
      <c r="G24" s="150"/>
      <c r="H24" s="151" t="str">
        <f t="shared" si="1"/>
        <v>x</v>
      </c>
      <c r="I24" s="151" t="str">
        <f t="shared" si="3"/>
        <v/>
      </c>
      <c r="J24" s="151" t="str">
        <f t="shared" si="4"/>
        <v/>
      </c>
      <c r="K24" s="151" t="str">
        <f t="shared" si="5"/>
        <v/>
      </c>
      <c r="L24" s="151" t="str">
        <f t="shared" si="6"/>
        <v/>
      </c>
      <c r="M24" s="152"/>
      <c r="N24" s="136"/>
      <c r="O24" s="44" t="str">
        <f>IF(G22&gt;76&lt;100,1,"")</f>
        <v/>
      </c>
      <c r="BI24" s="154" t="s">
        <v>286</v>
      </c>
      <c r="BJ24" s="155" t="s">
        <v>287</v>
      </c>
    </row>
    <row r="25" spans="1:62" ht="26.25" hidden="1" customHeight="1" thickBot="1" x14ac:dyDescent="0.3">
      <c r="A25" s="135"/>
      <c r="B25" s="147"/>
      <c r="C25" s="147"/>
      <c r="D25" s="148"/>
      <c r="E25" s="149">
        <f t="shared" si="0"/>
        <v>0</v>
      </c>
      <c r="F25" s="148">
        <f t="shared" si="2"/>
        <v>0</v>
      </c>
      <c r="G25" s="150"/>
      <c r="H25" s="151" t="str">
        <f t="shared" si="1"/>
        <v>x</v>
      </c>
      <c r="I25" s="151" t="str">
        <f t="shared" si="3"/>
        <v/>
      </c>
      <c r="J25" s="151" t="str">
        <f t="shared" si="4"/>
        <v/>
      </c>
      <c r="K25" s="151" t="str">
        <f t="shared" si="5"/>
        <v/>
      </c>
      <c r="L25" s="151" t="str">
        <f t="shared" si="6"/>
        <v/>
      </c>
      <c r="M25" s="152"/>
      <c r="N25" s="136"/>
      <c r="BI25" s="154"/>
      <c r="BJ25" s="155"/>
    </row>
    <row r="26" spans="1:62" ht="26.25" hidden="1" customHeight="1" thickBot="1" x14ac:dyDescent="0.3">
      <c r="A26" s="135"/>
      <c r="B26" s="147"/>
      <c r="C26" s="147"/>
      <c r="D26" s="148"/>
      <c r="E26" s="149">
        <f t="shared" si="0"/>
        <v>0</v>
      </c>
      <c r="F26" s="148">
        <f t="shared" si="2"/>
        <v>0</v>
      </c>
      <c r="G26" s="150"/>
      <c r="H26" s="151" t="str">
        <f t="shared" si="1"/>
        <v>x</v>
      </c>
      <c r="I26" s="151" t="str">
        <f t="shared" si="3"/>
        <v/>
      </c>
      <c r="J26" s="151" t="str">
        <f t="shared" si="4"/>
        <v/>
      </c>
      <c r="K26" s="151" t="str">
        <f t="shared" si="5"/>
        <v/>
      </c>
      <c r="L26" s="151" t="str">
        <f t="shared" si="6"/>
        <v/>
      </c>
      <c r="M26" s="152"/>
      <c r="N26" s="136"/>
      <c r="BI26" s="154"/>
      <c r="BJ26" s="155"/>
    </row>
    <row r="27" spans="1:62" ht="26.25" hidden="1" customHeight="1" thickBot="1" x14ac:dyDescent="0.3">
      <c r="A27" s="135"/>
      <c r="B27" s="147"/>
      <c r="C27" s="147"/>
      <c r="D27" s="148"/>
      <c r="E27" s="149">
        <f t="shared" si="0"/>
        <v>0</v>
      </c>
      <c r="F27" s="148">
        <f t="shared" si="2"/>
        <v>0</v>
      </c>
      <c r="G27" s="150"/>
      <c r="H27" s="151" t="str">
        <f t="shared" si="1"/>
        <v>x</v>
      </c>
      <c r="I27" s="151" t="str">
        <f t="shared" si="3"/>
        <v/>
      </c>
      <c r="J27" s="151" t="str">
        <f t="shared" si="4"/>
        <v/>
      </c>
      <c r="K27" s="151" t="str">
        <f t="shared" si="5"/>
        <v/>
      </c>
      <c r="L27" s="151" t="str">
        <f t="shared" si="6"/>
        <v/>
      </c>
      <c r="M27" s="152"/>
      <c r="N27" s="136"/>
      <c r="BI27" s="154"/>
      <c r="BJ27" s="155"/>
    </row>
    <row r="28" spans="1:62" ht="26.25" hidden="1" customHeight="1" thickBot="1" x14ac:dyDescent="0.3">
      <c r="A28" s="135"/>
      <c r="B28" s="147"/>
      <c r="C28" s="147"/>
      <c r="D28" s="148"/>
      <c r="E28" s="149">
        <f t="shared" si="0"/>
        <v>0</v>
      </c>
      <c r="F28" s="148">
        <f t="shared" si="2"/>
        <v>0</v>
      </c>
      <c r="G28" s="150"/>
      <c r="H28" s="151" t="str">
        <f t="shared" si="1"/>
        <v>x</v>
      </c>
      <c r="I28" s="151" t="str">
        <f t="shared" si="3"/>
        <v/>
      </c>
      <c r="J28" s="151" t="str">
        <f t="shared" si="4"/>
        <v/>
      </c>
      <c r="K28" s="151" t="str">
        <f t="shared" si="5"/>
        <v/>
      </c>
      <c r="L28" s="151" t="str">
        <f t="shared" si="6"/>
        <v/>
      </c>
      <c r="M28" s="152"/>
      <c r="N28" s="136"/>
      <c r="BI28" s="154"/>
      <c r="BJ28" s="155"/>
    </row>
    <row r="29" spans="1:62" s="62" customFormat="1" ht="21.75" customHeight="1" thickBot="1" x14ac:dyDescent="0.3">
      <c r="A29" s="135"/>
      <c r="B29" s="339" t="s">
        <v>288</v>
      </c>
      <c r="C29" s="339"/>
      <c r="D29" s="296" t="s">
        <v>289</v>
      </c>
      <c r="E29" s="475" t="s">
        <v>290</v>
      </c>
      <c r="F29" s="475"/>
      <c r="G29" s="475"/>
      <c r="H29" s="339" t="s">
        <v>291</v>
      </c>
      <c r="I29" s="339"/>
      <c r="J29" s="339"/>
      <c r="K29" s="339"/>
      <c r="L29" s="339"/>
      <c r="M29" s="295" t="s">
        <v>292</v>
      </c>
      <c r="N29" s="136"/>
      <c r="BI29" s="154"/>
      <c r="BJ29" s="155"/>
    </row>
    <row r="30" spans="1:62" s="62" customFormat="1" ht="21" customHeight="1" x14ac:dyDescent="0.25">
      <c r="A30" s="135"/>
      <c r="B30" s="339"/>
      <c r="C30" s="339"/>
      <c r="D30" s="156">
        <f>SUM(D16:D22)</f>
        <v>140</v>
      </c>
      <c r="E30" s="475">
        <f>SUM(E16:E28)</f>
        <v>60</v>
      </c>
      <c r="F30" s="475"/>
      <c r="G30" s="475"/>
      <c r="H30" s="157"/>
      <c r="I30" s="297">
        <f>IF(I16="x",F16*E16)+IF(I17="x",F17*E17)+IF(I18="x",F18*E18)+IF(I19="x",F19*E19)+IF(I20="x",F20*E20)+IF(I21="x",F21*E21)+IF(I22="x",F22*E22)+IF(I23="x",F23*E23)+IF(I24="x",F24*E24)+IF(I25="x",F25*E25)+IF(I26="x",F26*E26)+IF(I27="x",F27*E27)+IF(I28="x",F28*E28)</f>
        <v>0</v>
      </c>
      <c r="J30" s="297">
        <f>IF(J16="x",F16*E16)+IF(J17="x",F17*E17)+IF(J18="x",F18*E18)+IF(J19="x",F19*E19)+IF(J20="x",F20*E20)+IF(J21="x",F21*E21)+IF(J22="x",F22*E22)+IF(J23="x",F23*E23)+IF(J24="x",F24*E24)+IF(J25="x",F25*E25)+IF(J26="x",F26*E26)+IF(J27="x",F27*E27)+IF(J28="x",F28*E28)</f>
        <v>0</v>
      </c>
      <c r="K30" s="297">
        <f>IF(K16="x",F16*E16)+IF(K17="x",F17*E17)+IF(K18="x",F18*E18)+IF(K19="x",F19*E19)+IF(K20="x",F20*E20)+IF(K21="x",F21*E21)+IF(K22="x",F22*E22)+IF(K23="x",F23*E23)+IF(K24="x",F24*E24)+IF(K25="x",F25*E25)+IF(K26="x",F26*E26)+IF(K27="x",F27*E27)+IF(K28="x",F28*E28)</f>
        <v>0</v>
      </c>
      <c r="L30" s="297">
        <f>IF(L16="x",F16*E16)+IF(L17="x",F17*E17)+IF(L18="x",F18*E18)+IF(L19="x",F19*E19)+IF(L20="x",F20*E20)+IF(L21="x",F21*E21)+IF(L22="x",F22*E22)+IF(L23="x",F23*E23)+IF(L24="x",F24*E24)+IF(L25="x",F25*E25)+IF(L26="x",F26*E26)+IF(L27="x",F27*E27)+IF(L28="x",F28*E28)</f>
        <v>0</v>
      </c>
      <c r="M30" s="158">
        <f>SUM(I30:L30)</f>
        <v>0</v>
      </c>
      <c r="N30" s="136"/>
      <c r="BI30" s="159"/>
      <c r="BJ30" s="160"/>
    </row>
    <row r="31" spans="1:62" s="62" customFormat="1" ht="6.75" customHeight="1" x14ac:dyDescent="0.25">
      <c r="A31" s="135"/>
      <c r="B31" s="479"/>
      <c r="C31" s="479"/>
      <c r="D31" s="479"/>
      <c r="E31" s="479"/>
      <c r="F31" s="479"/>
      <c r="G31" s="479"/>
      <c r="H31" s="479"/>
      <c r="I31" s="479"/>
      <c r="J31" s="479"/>
      <c r="K31" s="479"/>
      <c r="L31" s="479"/>
      <c r="M31" s="479"/>
      <c r="N31" s="136"/>
      <c r="BI31" s="159"/>
      <c r="BJ31" s="160"/>
    </row>
    <row r="32" spans="1:62" s="62" customFormat="1" ht="15.75" customHeight="1" x14ac:dyDescent="0.25">
      <c r="A32" s="135"/>
      <c r="B32" s="480" t="s">
        <v>293</v>
      </c>
      <c r="C32" s="480"/>
      <c r="D32" s="481" t="str">
        <f>D12</f>
        <v>Peso Assoluto Obiettivo</v>
      </c>
      <c r="E32" s="481" t="str">
        <f>E12</f>
        <v>Peso % Obiettivo</v>
      </c>
      <c r="F32" s="481" t="str">
        <f>F12</f>
        <v>Fornule</v>
      </c>
      <c r="G32" s="481" t="str">
        <f>G12</f>
        <v>Risultato (%)</v>
      </c>
      <c r="H32" s="143">
        <v>1</v>
      </c>
      <c r="I32" s="143">
        <v>2</v>
      </c>
      <c r="J32" s="143">
        <v>3</v>
      </c>
      <c r="K32" s="143">
        <v>4</v>
      </c>
      <c r="L32" s="143">
        <v>5</v>
      </c>
      <c r="M32" s="472" t="str">
        <f>M12</f>
        <v>NOTE</v>
      </c>
      <c r="N32" s="136"/>
      <c r="BI32" s="159"/>
      <c r="BJ32" s="160"/>
    </row>
    <row r="33" spans="1:62" s="62" customFormat="1" ht="27.75" customHeight="1" x14ac:dyDescent="0.25">
      <c r="A33" s="135"/>
      <c r="B33" s="480"/>
      <c r="C33" s="480"/>
      <c r="D33" s="481"/>
      <c r="E33" s="481"/>
      <c r="F33" s="481"/>
      <c r="G33" s="481"/>
      <c r="H33" s="144" t="s">
        <v>232</v>
      </c>
      <c r="I33" s="144" t="s">
        <v>233</v>
      </c>
      <c r="J33" s="145" t="s">
        <v>234</v>
      </c>
      <c r="K33" s="145" t="s">
        <v>270</v>
      </c>
      <c r="L33" s="145" t="s">
        <v>271</v>
      </c>
      <c r="M33" s="472"/>
      <c r="N33" s="136"/>
      <c r="BI33" s="159"/>
      <c r="BJ33" s="160"/>
    </row>
    <row r="34" spans="1:62" s="62" customFormat="1" ht="33" customHeight="1" x14ac:dyDescent="0.25">
      <c r="A34" s="135"/>
      <c r="B34" s="146" t="s">
        <v>212</v>
      </c>
      <c r="C34" s="146" t="s">
        <v>213</v>
      </c>
      <c r="D34" s="481"/>
      <c r="E34" s="481"/>
      <c r="F34" s="481"/>
      <c r="G34" s="481"/>
      <c r="H34" s="295" t="s">
        <v>56</v>
      </c>
      <c r="I34" s="295" t="s">
        <v>57</v>
      </c>
      <c r="J34" s="295" t="s">
        <v>243</v>
      </c>
      <c r="K34" s="295" t="s">
        <v>244</v>
      </c>
      <c r="L34" s="295" t="s">
        <v>245</v>
      </c>
      <c r="M34" s="472"/>
      <c r="N34" s="136"/>
      <c r="BI34" s="159"/>
      <c r="BJ34" s="160"/>
    </row>
    <row r="35" spans="1:62" s="62" customFormat="1" ht="161.44999999999999" customHeight="1" x14ac:dyDescent="0.25">
      <c r="A35" s="135"/>
      <c r="B35" s="147">
        <f>'Elenco P.I. TRASVERSALE'!B11</f>
        <v>0</v>
      </c>
      <c r="C35" s="147">
        <f>'Elenco P.I. TRASVERSALE'!C11</f>
        <v>0</v>
      </c>
      <c r="D35" s="148">
        <f>'Elenco P.I. TRASVERSALE'!S11</f>
        <v>0</v>
      </c>
      <c r="E35" s="149">
        <f>(D35/D$71)*40</f>
        <v>0</v>
      </c>
      <c r="F35" s="148">
        <f t="shared" ref="F35:F44" si="7">G35/100</f>
        <v>0</v>
      </c>
      <c r="G35" s="150"/>
      <c r="H35" s="151" t="str">
        <f t="shared" ref="H35:H44" si="8">IF($F35&lt;=0.2,IF($F35&gt;=0,"x",""),"")</f>
        <v>x</v>
      </c>
      <c r="I35" s="151" t="str">
        <f t="shared" ref="I35:I44" si="9">IF(F35&lt;=0.5,IF(F35&gt;=0.21,"x",""),"")</f>
        <v/>
      </c>
      <c r="J35" s="151" t="str">
        <f t="shared" ref="J35:J44" si="10">IF(F35&lt;=0.7,IF(F35&gt;=0.51,"x",""),"")</f>
        <v/>
      </c>
      <c r="K35" s="151" t="str">
        <f t="shared" ref="K35:K44" si="11">IF(F35&lt;=0.9,IF(F35&gt;=0.71,"x",""),"")</f>
        <v/>
      </c>
      <c r="L35" s="151" t="str">
        <f t="shared" ref="L35:L44" si="12">IF(F35&lt;=1,IF(F35&gt;0.9,"x",""),"")</f>
        <v/>
      </c>
      <c r="M35" s="152"/>
      <c r="N35" s="136"/>
      <c r="BI35" s="159"/>
      <c r="BJ35" s="160"/>
    </row>
    <row r="36" spans="1:62" s="62" customFormat="1" ht="130.9" customHeight="1" x14ac:dyDescent="0.25">
      <c r="A36" s="135"/>
      <c r="B36" s="147" t="str">
        <f>'Elenco P.I. TRASVERSALE'!B12</f>
        <v>Mantenimento della funzionalità organizzativa dell'ente in relazione alla gestione dell'emergenza Covid-19 e rendicontazione delle attività svolte in remoto o in loco presso l'ente - Regolamentazione del lavoro agile</v>
      </c>
      <c r="C36" s="147" t="str">
        <f>'Elenco P.I. TRASVERSALE'!C12</f>
        <v>Garantire la gestione delle attività e procedimenti assegnati attraverso le modalità organizzative attivate per fronteggiare la l'emergenza covid-19 e garantire la trasmissione di report sull'esecuzione della attività svolte secondo le modalità concordate. Indicatore: Pratiche Amministrative - Compiti evasi nel rispetto delle tempistiche/ totale delle pratiche amministrative - compiti assegnati - Adozione disciplinare sul lavoro agile entro il 31.12.2021</v>
      </c>
      <c r="D36" s="148">
        <f>'Elenco P.I. TRASVERSALE'!S12</f>
        <v>20</v>
      </c>
      <c r="E36" s="149">
        <f t="shared" ref="E36:E44" si="13">(D36/D$71)*40</f>
        <v>6.25</v>
      </c>
      <c r="F36" s="148">
        <f t="shared" si="7"/>
        <v>0</v>
      </c>
      <c r="G36" s="150"/>
      <c r="H36" s="151" t="str">
        <f t="shared" si="8"/>
        <v>x</v>
      </c>
      <c r="I36" s="151" t="str">
        <f t="shared" si="9"/>
        <v/>
      </c>
      <c r="J36" s="151" t="str">
        <f t="shared" si="10"/>
        <v/>
      </c>
      <c r="K36" s="151" t="str">
        <f t="shared" si="11"/>
        <v/>
      </c>
      <c r="L36" s="151" t="str">
        <f t="shared" si="12"/>
        <v/>
      </c>
      <c r="M36" s="152"/>
      <c r="N36" s="136"/>
      <c r="BI36" s="159"/>
      <c r="BJ36" s="160"/>
    </row>
    <row r="37" spans="1:62" s="62" customFormat="1" ht="111.6" customHeight="1" x14ac:dyDescent="0.25">
      <c r="A37" s="135"/>
      <c r="B37" s="147" t="str">
        <f>'Elenco P.I. TRASVERSALE'!B13</f>
        <v>Capacità di Programmazione: Tempestività nella predisposizione dei documenti di programmazione</v>
      </c>
      <c r="C37" s="147" t="str">
        <f>'Elenco P.I. TRASVERSALE'!C13</f>
        <v>Predisporre  gli atti e la rilevazione dei dati necessari alla predisposizione del Bilancio di Previsione entro l'anno - Indicatore =[Data di Approvazione del Bilancio effettiva/Data di approvazione del Bilancio programmata= 100% - n.atti di competenza trasmessi al servizio finanziario/.n. atti richiesti=100%</v>
      </c>
      <c r="D37" s="148">
        <f>'Elenco P.I. TRASVERSALE'!S13</f>
        <v>18</v>
      </c>
      <c r="E37" s="149">
        <f t="shared" si="13"/>
        <v>5.625</v>
      </c>
      <c r="F37" s="148">
        <f t="shared" si="7"/>
        <v>0</v>
      </c>
      <c r="G37" s="150"/>
      <c r="H37" s="151" t="str">
        <f t="shared" si="8"/>
        <v>x</v>
      </c>
      <c r="I37" s="151" t="str">
        <f t="shared" si="9"/>
        <v/>
      </c>
      <c r="J37" s="151" t="str">
        <f t="shared" si="10"/>
        <v/>
      </c>
      <c r="K37" s="151" t="str">
        <f t="shared" si="11"/>
        <v/>
      </c>
      <c r="L37" s="151" t="str">
        <f t="shared" si="12"/>
        <v/>
      </c>
      <c r="M37" s="152"/>
      <c r="N37" s="136"/>
      <c r="BI37" s="159"/>
      <c r="BJ37" s="160"/>
    </row>
    <row r="38" spans="1:62" s="62" customFormat="1" ht="27.75" hidden="1" customHeight="1" x14ac:dyDescent="0.25">
      <c r="A38" s="135"/>
      <c r="B38" s="147">
        <f>'Elenco P.I. TRASVERSALE'!B14</f>
        <v>0</v>
      </c>
      <c r="C38" s="147">
        <f>'Elenco P.I. TRASVERSALE'!C14</f>
        <v>0</v>
      </c>
      <c r="D38" s="148">
        <f>'Elenco P.I. TRASVERSALE'!S14</f>
        <v>0</v>
      </c>
      <c r="E38" s="149">
        <f t="shared" si="13"/>
        <v>0</v>
      </c>
      <c r="F38" s="148">
        <f t="shared" si="7"/>
        <v>0</v>
      </c>
      <c r="G38" s="150"/>
      <c r="H38" s="151" t="str">
        <f t="shared" si="8"/>
        <v>x</v>
      </c>
      <c r="I38" s="151" t="str">
        <f t="shared" si="9"/>
        <v/>
      </c>
      <c r="J38" s="151" t="str">
        <f t="shared" si="10"/>
        <v/>
      </c>
      <c r="K38" s="151" t="str">
        <f t="shared" si="11"/>
        <v/>
      </c>
      <c r="L38" s="151" t="str">
        <f t="shared" si="12"/>
        <v/>
      </c>
      <c r="M38" s="152"/>
      <c r="N38" s="136"/>
      <c r="BI38" s="159"/>
      <c r="BJ38" s="160"/>
    </row>
    <row r="39" spans="1:62" s="62" customFormat="1" ht="27.75" hidden="1" customHeight="1" x14ac:dyDescent="0.25">
      <c r="A39" s="135"/>
      <c r="B39" s="147">
        <f>'Elenco P.I. TRASVERSALE'!B15</f>
        <v>0</v>
      </c>
      <c r="C39" s="147">
        <f>'Elenco P.I. TRASVERSALE'!C15</f>
        <v>0</v>
      </c>
      <c r="D39" s="148">
        <f>'Elenco P.I. TRASVERSALE'!S15</f>
        <v>0</v>
      </c>
      <c r="E39" s="161">
        <f t="shared" si="13"/>
        <v>0</v>
      </c>
      <c r="F39" s="148">
        <f t="shared" si="7"/>
        <v>0</v>
      </c>
      <c r="G39" s="150"/>
      <c r="H39" s="151" t="str">
        <f t="shared" si="8"/>
        <v>x</v>
      </c>
      <c r="I39" s="151" t="str">
        <f t="shared" si="9"/>
        <v/>
      </c>
      <c r="J39" s="151" t="str">
        <f t="shared" si="10"/>
        <v/>
      </c>
      <c r="K39" s="151" t="str">
        <f t="shared" si="11"/>
        <v/>
      </c>
      <c r="L39" s="151" t="str">
        <f t="shared" si="12"/>
        <v/>
      </c>
      <c r="M39" s="152"/>
      <c r="N39" s="136"/>
      <c r="BI39" s="159"/>
      <c r="BJ39" s="160"/>
    </row>
    <row r="40" spans="1:62" s="62" customFormat="1" ht="27.75" hidden="1" customHeight="1" x14ac:dyDescent="0.25">
      <c r="A40" s="135"/>
      <c r="B40" s="147">
        <f>'Elenco P.I. TRASVERSALE'!B16</f>
        <v>0</v>
      </c>
      <c r="C40" s="147">
        <f>'Elenco P.I. TRASVERSALE'!C16</f>
        <v>0</v>
      </c>
      <c r="D40" s="148">
        <f>'Elenco P.I. TRASVERSALE'!S16</f>
        <v>0</v>
      </c>
      <c r="E40" s="161">
        <f t="shared" si="13"/>
        <v>0</v>
      </c>
      <c r="F40" s="148">
        <f t="shared" si="7"/>
        <v>0</v>
      </c>
      <c r="G40" s="150"/>
      <c r="H40" s="151" t="str">
        <f t="shared" si="8"/>
        <v>x</v>
      </c>
      <c r="I40" s="151" t="str">
        <f t="shared" si="9"/>
        <v/>
      </c>
      <c r="J40" s="151" t="str">
        <f t="shared" si="10"/>
        <v/>
      </c>
      <c r="K40" s="151" t="str">
        <f t="shared" si="11"/>
        <v/>
      </c>
      <c r="L40" s="151" t="str">
        <f t="shared" si="12"/>
        <v/>
      </c>
      <c r="M40" s="152"/>
      <c r="N40" s="136"/>
      <c r="BI40" s="159"/>
      <c r="BJ40" s="160"/>
    </row>
    <row r="41" spans="1:62" s="62" customFormat="1" ht="27.75" hidden="1" customHeight="1" x14ac:dyDescent="0.25">
      <c r="A41" s="135"/>
      <c r="B41" s="147">
        <f>'Elenco P.I. TRASVERSALE'!B17</f>
        <v>0</v>
      </c>
      <c r="C41" s="147">
        <f>'Elenco P.I. TRASVERSALE'!C17</f>
        <v>0</v>
      </c>
      <c r="D41" s="148">
        <f>'Elenco P.I. TRASVERSALE'!S17</f>
        <v>0</v>
      </c>
      <c r="E41" s="161">
        <f t="shared" si="13"/>
        <v>0</v>
      </c>
      <c r="F41" s="148">
        <f t="shared" si="7"/>
        <v>0</v>
      </c>
      <c r="G41" s="150"/>
      <c r="H41" s="151" t="str">
        <f t="shared" si="8"/>
        <v>x</v>
      </c>
      <c r="I41" s="151" t="str">
        <f t="shared" si="9"/>
        <v/>
      </c>
      <c r="J41" s="151" t="str">
        <f t="shared" si="10"/>
        <v/>
      </c>
      <c r="K41" s="151" t="str">
        <f t="shared" si="11"/>
        <v/>
      </c>
      <c r="L41" s="151" t="str">
        <f t="shared" si="12"/>
        <v/>
      </c>
      <c r="M41" s="152"/>
      <c r="N41" s="136"/>
      <c r="BI41" s="159"/>
      <c r="BJ41" s="160"/>
    </row>
    <row r="42" spans="1:62" s="62" customFormat="1" ht="27.75" hidden="1" customHeight="1" x14ac:dyDescent="0.25">
      <c r="A42" s="135"/>
      <c r="B42" s="147">
        <f>'Elenco P.I. TRASVERSALE'!B18</f>
        <v>0</v>
      </c>
      <c r="C42" s="147">
        <f>'Elenco P.I. TRASVERSALE'!C18</f>
        <v>0</v>
      </c>
      <c r="D42" s="148">
        <f>'Elenco P.I. TRASVERSALE'!S18</f>
        <v>0</v>
      </c>
      <c r="E42" s="161">
        <f t="shared" si="13"/>
        <v>0</v>
      </c>
      <c r="F42" s="148">
        <f t="shared" si="7"/>
        <v>0</v>
      </c>
      <c r="G42" s="150"/>
      <c r="H42" s="151" t="str">
        <f t="shared" si="8"/>
        <v>x</v>
      </c>
      <c r="I42" s="151" t="str">
        <f t="shared" si="9"/>
        <v/>
      </c>
      <c r="J42" s="151" t="str">
        <f t="shared" si="10"/>
        <v/>
      </c>
      <c r="K42" s="151" t="str">
        <f t="shared" si="11"/>
        <v/>
      </c>
      <c r="L42" s="151" t="str">
        <f t="shared" si="12"/>
        <v/>
      </c>
      <c r="M42" s="152"/>
      <c r="N42" s="136"/>
      <c r="BI42" s="159"/>
      <c r="BJ42" s="160"/>
    </row>
    <row r="43" spans="1:62" s="62" customFormat="1" ht="27.75" hidden="1" customHeight="1" x14ac:dyDescent="0.25">
      <c r="A43" s="135"/>
      <c r="B43" s="147">
        <f>'Elenco P.I. TRASVERSALE'!B19</f>
        <v>0</v>
      </c>
      <c r="C43" s="147">
        <f>'Elenco P.I. TRASVERSALE'!C19</f>
        <v>0</v>
      </c>
      <c r="D43" s="148">
        <f>'Elenco P.I. TRASVERSALE'!S19</f>
        <v>0</v>
      </c>
      <c r="E43" s="161">
        <f t="shared" si="13"/>
        <v>0</v>
      </c>
      <c r="F43" s="148">
        <f t="shared" si="7"/>
        <v>0</v>
      </c>
      <c r="G43" s="150"/>
      <c r="H43" s="151" t="str">
        <f t="shared" si="8"/>
        <v>x</v>
      </c>
      <c r="I43" s="151" t="str">
        <f t="shared" si="9"/>
        <v/>
      </c>
      <c r="J43" s="151" t="str">
        <f t="shared" si="10"/>
        <v/>
      </c>
      <c r="K43" s="151" t="str">
        <f t="shared" si="11"/>
        <v/>
      </c>
      <c r="L43" s="151" t="str">
        <f t="shared" si="12"/>
        <v/>
      </c>
      <c r="M43" s="152"/>
      <c r="N43" s="136"/>
      <c r="BI43" s="159"/>
      <c r="BJ43" s="160"/>
    </row>
    <row r="44" spans="1:62" s="62" customFormat="1" ht="27.75" hidden="1" customHeight="1" x14ac:dyDescent="0.25">
      <c r="A44" s="135"/>
      <c r="B44" s="147">
        <f>'Elenco P.I. TRASVERSALE'!B20</f>
        <v>0</v>
      </c>
      <c r="C44" s="147">
        <f>'Elenco P.I. TRASVERSALE'!C20</f>
        <v>0</v>
      </c>
      <c r="D44" s="148">
        <f>'Elenco P.I. TRASVERSALE'!S20</f>
        <v>0</v>
      </c>
      <c r="E44" s="161">
        <f t="shared" si="13"/>
        <v>0</v>
      </c>
      <c r="F44" s="148">
        <f t="shared" si="7"/>
        <v>0</v>
      </c>
      <c r="G44" s="150"/>
      <c r="H44" s="151" t="str">
        <f t="shared" si="8"/>
        <v>x</v>
      </c>
      <c r="I44" s="151" t="str">
        <f t="shared" si="9"/>
        <v/>
      </c>
      <c r="J44" s="151" t="str">
        <f t="shared" si="10"/>
        <v/>
      </c>
      <c r="K44" s="151" t="str">
        <f t="shared" si="11"/>
        <v/>
      </c>
      <c r="L44" s="151" t="str">
        <f t="shared" si="12"/>
        <v/>
      </c>
      <c r="M44" s="152"/>
      <c r="N44" s="136"/>
      <c r="BI44" s="159"/>
      <c r="BJ44" s="160"/>
    </row>
    <row r="45" spans="1:62" s="62" customFormat="1" ht="27.75" customHeight="1" thickBot="1" x14ac:dyDescent="0.3">
      <c r="A45" s="135"/>
      <c r="B45" s="339" t="s">
        <v>294</v>
      </c>
      <c r="C45" s="339"/>
      <c r="D45" s="296" t="s">
        <v>289</v>
      </c>
      <c r="E45" s="475" t="s">
        <v>290</v>
      </c>
      <c r="F45" s="475"/>
      <c r="G45" s="475"/>
      <c r="H45" s="339" t="s">
        <v>291</v>
      </c>
      <c r="I45" s="339"/>
      <c r="J45" s="339"/>
      <c r="K45" s="339"/>
      <c r="L45" s="339"/>
      <c r="M45" s="295" t="s">
        <v>292</v>
      </c>
      <c r="N45" s="136"/>
      <c r="BI45" s="154"/>
      <c r="BJ45" s="155"/>
    </row>
    <row r="46" spans="1:62" s="62" customFormat="1" ht="21" customHeight="1" x14ac:dyDescent="0.25">
      <c r="A46" s="135"/>
      <c r="B46" s="339"/>
      <c r="C46" s="339"/>
      <c r="D46" s="156">
        <f>SUM(D33:D45)</f>
        <v>38</v>
      </c>
      <c r="E46" s="475">
        <f>SUM(E35:E42)</f>
        <v>11.875</v>
      </c>
      <c r="F46" s="475"/>
      <c r="G46" s="475"/>
      <c r="H46" s="157"/>
      <c r="I46" s="162">
        <f>IF(I35="x",F35*E35)+IF(I36="x",F36*E36)+IF(I37="x",F37*E37)+IF(I38="x",F38*E38)+IF(I39="x",F39*E39)+IF(I40="x",F40*E40)+IF(I41="x",F41*E41)+IF(I42="x",F42*E42)+IF(I43="x",F43*E43)+IF(I44="x",F44*E44)</f>
        <v>0</v>
      </c>
      <c r="J46" s="162">
        <f>IF(J35="x",F35*E35)+IF(J36="x",F36*E36)+IF(J37="x",F37*E37)+IF(J38="x",F38*E38)+IF(J39="x",F39*E39)+IF(J40="x",F40*E40)+IF(J41="x",F41*E41)+IF(J42="x",F42*E42)+IF(J43="x",F43*E43)+IF(J44="x",F44*E44)</f>
        <v>0</v>
      </c>
      <c r="K46" s="162">
        <f>IF(K35="x",F35*E35)+IF(K36="x",F36*E36)+IF(K37="x",F37*E37)+IF(K38="x",F38*E38)+IF(K39="x",F39*E39)+IF(K40="x",F40*E40)+IF(K41="x",F41*E41)+IF(K42="x",F42*E42)+IF(K43="x",F43*E43)+IF(K44="x",F44*E44)</f>
        <v>0</v>
      </c>
      <c r="L46" s="162">
        <f>IF(L35="x",F35*E35)+IF(L36="x",F36*E36)+IF(L37="x",F37*E37)+IF(L38="x",F38*E38)+IF(L39="x",F39*E39)+IF(L40="x",F40*E40)+IF(L41="x",F41*E41)+IF(L42="x",F42*E42)+IF(L43="x",F43*E43)+IF(L44="x",F44*E44)</f>
        <v>0</v>
      </c>
      <c r="M46" s="163">
        <f>SUM(I46:L46)</f>
        <v>0</v>
      </c>
      <c r="N46" s="136"/>
      <c r="BI46" s="159"/>
      <c r="BJ46" s="160"/>
    </row>
    <row r="47" spans="1:62" ht="16.5" customHeight="1" x14ac:dyDescent="0.25">
      <c r="A47" s="135"/>
      <c r="B47" s="476" t="s">
        <v>295</v>
      </c>
      <c r="C47" s="476"/>
      <c r="D47" s="477" t="s">
        <v>296</v>
      </c>
      <c r="E47" s="477" t="s">
        <v>297</v>
      </c>
      <c r="F47" s="477" t="s">
        <v>298</v>
      </c>
      <c r="G47" s="478" t="s">
        <v>299</v>
      </c>
      <c r="H47" s="339" t="s">
        <v>300</v>
      </c>
      <c r="I47" s="339"/>
      <c r="J47" s="339"/>
      <c r="K47" s="339"/>
      <c r="L47" s="339"/>
      <c r="M47" s="164"/>
      <c r="N47" s="136"/>
      <c r="BI47" s="159"/>
    </row>
    <row r="48" spans="1:62" ht="15" customHeight="1" x14ac:dyDescent="0.25">
      <c r="A48" s="135"/>
      <c r="B48" s="476"/>
      <c r="C48" s="476"/>
      <c r="D48" s="477"/>
      <c r="E48" s="477"/>
      <c r="F48" s="477"/>
      <c r="G48" s="478"/>
      <c r="H48" s="143">
        <v>1</v>
      </c>
      <c r="I48" s="143">
        <v>2</v>
      </c>
      <c r="J48" s="143">
        <v>3</v>
      </c>
      <c r="K48" s="143">
        <v>4</v>
      </c>
      <c r="L48" s="143">
        <v>5</v>
      </c>
      <c r="M48" s="472" t="str">
        <f>M32</f>
        <v>NOTE</v>
      </c>
      <c r="N48" s="136"/>
      <c r="BI48" s="51"/>
      <c r="BJ48" s="52"/>
    </row>
    <row r="49" spans="1:62" ht="23.25" customHeight="1" x14ac:dyDescent="0.25">
      <c r="A49" s="135"/>
      <c r="B49" s="476"/>
      <c r="C49" s="476"/>
      <c r="D49" s="477"/>
      <c r="E49" s="477"/>
      <c r="F49" s="477"/>
      <c r="G49" s="478"/>
      <c r="H49" s="144" t="s">
        <v>232</v>
      </c>
      <c r="I49" s="144" t="s">
        <v>233</v>
      </c>
      <c r="J49" s="145" t="s">
        <v>234</v>
      </c>
      <c r="K49" s="145" t="s">
        <v>270</v>
      </c>
      <c r="L49" s="145" t="s">
        <v>271</v>
      </c>
      <c r="M49" s="472"/>
      <c r="N49" s="136"/>
      <c r="BI49" s="51"/>
      <c r="BJ49" s="52"/>
    </row>
    <row r="50" spans="1:62" ht="28.5" customHeight="1" x14ac:dyDescent="0.25">
      <c r="A50" s="135"/>
      <c r="B50" s="165" t="s">
        <v>301</v>
      </c>
      <c r="C50" s="165" t="s">
        <v>302</v>
      </c>
      <c r="D50" s="477"/>
      <c r="E50" s="477"/>
      <c r="F50" s="477"/>
      <c r="G50" s="478"/>
      <c r="H50" s="295" t="s">
        <v>303</v>
      </c>
      <c r="I50" s="295" t="s">
        <v>304</v>
      </c>
      <c r="J50" s="295" t="s">
        <v>305</v>
      </c>
      <c r="K50" s="295" t="s">
        <v>306</v>
      </c>
      <c r="L50" s="295" t="s">
        <v>307</v>
      </c>
      <c r="M50" s="472"/>
      <c r="N50" s="136"/>
    </row>
    <row r="51" spans="1:62" ht="117" customHeight="1" x14ac:dyDescent="0.25">
      <c r="A51" s="135"/>
      <c r="B51" s="166" t="str">
        <f>IF([2]Comportamenti!C5="x",[2]Comportamenti!A5,0)</f>
        <v xml:space="preserve">Capacità di gestire efficacemente le risorse umane.
Capacità di guidare, coinvolgere e motivare le persone in maniera efficace, per il raggiungimento degli obiettivi assegnati, considerandoli come valore e risorsa in sé, ottenendo il meglio da ciascuno di loro. Capacità di delegare obiettivi e attività.
</v>
      </c>
      <c r="C51" s="166" t="str">
        <f>IF([2]Comportamenti!C5="x",[2]Comportamenti!B5,0)</f>
        <v>Il Dirigente: coinvolge il gruppo di lavoro, promuove la comunicazione, la collaborazione e la partecipazione. Adotta azioni volte ad implementare le competenze professionali dei dipendenti. Valorizza il personale dipendente favorendo l’autonomia e delegando responsabilità.</v>
      </c>
      <c r="D51" s="149">
        <v>10</v>
      </c>
      <c r="E51" s="167">
        <f>(D51/D$71)*40</f>
        <v>3.125</v>
      </c>
      <c r="F51" s="168">
        <f t="shared" ref="F51:F69" si="14">G51/100</f>
        <v>0</v>
      </c>
      <c r="G51" s="169"/>
      <c r="H51" s="170" t="str">
        <f>IF($F51&lt;=0.1,IF($F51&gt;=0,"x",""),"")</f>
        <v>x</v>
      </c>
      <c r="I51" s="170" t="str">
        <f>IF(F51&lt;=0.25,IF(F51&gt;=0.11,"x",""),"")</f>
        <v/>
      </c>
      <c r="J51" s="170" t="str">
        <f>IF(F51&lt;=0.5,IF(F51&gt;0.25,"x",""),"")</f>
        <v/>
      </c>
      <c r="K51" s="170" t="str">
        <f>IF(F51&lt;=0.75,IF(F51&gt;=0.51,"x",""),"")</f>
        <v/>
      </c>
      <c r="L51" s="170" t="str">
        <f>IF(F51&lt;=1,IF(F51&gt;0.75,"x",""),"")</f>
        <v/>
      </c>
      <c r="M51" s="171"/>
      <c r="N51" s="136"/>
      <c r="BI51" s="44"/>
      <c r="BJ51" s="44"/>
    </row>
    <row r="52" spans="1:62" ht="321.75" customHeight="1" x14ac:dyDescent="0.25">
      <c r="A52" s="135"/>
      <c r="B52" s="166" t="str">
        <f>IF([2]Comportamenti!C6="x",[2]Comportamenti!A6,0)</f>
        <v xml:space="preserve">Relazione, integrazione, comunicazione.
Capacità di avere una visione complessiva del proprio lavoro e della propria struttura, sapendo collocare un fatto, un’informazione, un comportamento e una decisione in un contesto più ampio di quello in cui immediatamente appare
</v>
      </c>
      <c r="C52" s="166" t="str">
        <f>IF([2]Comportamenti!C6="x",[2]Comportamenti!B6,0)</f>
        <v>Il Dirigente:Intraprende relazioni collaborative e partecipative con colleghi ed amministratori. Possiede una visione d’insieme del proprio lavoro, della propria struttura, dei processi e delle persone. Partecipa attivamente alla vita organizzativa con atteggiamento propositivo, condividendo informazioni ed esperienze nel lavoro in team. Adotta modalità di ascolto attivo e comunicazione chiara ed empatica con gli interlocutori, gestendo il feedback e l’orientamento all’ 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v>
      </c>
      <c r="D52" s="149">
        <v>10</v>
      </c>
      <c r="E52" s="167">
        <f t="shared" ref="E52:E69" si="15">(D52/D$71)*40</f>
        <v>3.125</v>
      </c>
      <c r="F52" s="168">
        <f t="shared" si="14"/>
        <v>0</v>
      </c>
      <c r="G52" s="169"/>
      <c r="H52" s="170" t="str">
        <f>IF($F52&lt;=0.1,IF($F52&gt;=0,"x",""),"")</f>
        <v>x</v>
      </c>
      <c r="I52" s="170" t="str">
        <f>IF(F52&lt;=0.25,IF(F52&gt;=0.11,"x",""),"")</f>
        <v/>
      </c>
      <c r="J52" s="170" t="str">
        <f>IF(F52&lt;=0.5,IF(F52&gt;0.25,"x",""),"")</f>
        <v/>
      </c>
      <c r="K52" s="170" t="str">
        <f>IF(F52&lt;=0.75,IF(F52&gt;=0.51,"x",""),"")</f>
        <v/>
      </c>
      <c r="L52" s="170" t="str">
        <f>IF(F52&lt;=1,IF(F52&gt;0.75,"x",""),"")</f>
        <v/>
      </c>
      <c r="M52" s="171"/>
      <c r="N52" s="136"/>
      <c r="BI52" s="44"/>
      <c r="BJ52" s="44"/>
    </row>
    <row r="53" spans="1:62" ht="261" customHeight="1" x14ac:dyDescent="0.25">
      <c r="A53" s="135"/>
      <c r="B53" s="166" t="str">
        <f>IF([2]Comportamenti!C7="x",[2]Comportamenti!A7,0)</f>
        <v xml:space="preserve">Orientamento alla qualità dei servizi
Capacità di mettere in atto comportamenti di lavoro e decisioni finalizzate all'efficienza dei processi e alla qualità dei prodotti/servizi finali.  Capacità di effettuare regolarmente verifiche sul lavoro (proprio o altrui) per prevenire errori e per garantire il rispetto di un buon livello dei risultati finali.
</v>
      </c>
      <c r="C53" s="166" t="str">
        <f>IF([2]Comportamenti!C7="x",[2]Comportamenti!B7,0)</f>
        <v>Il Dirigente:Monitora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per situazioni simili che si ripresenteranno in futuro; • opera con costanza e precisione nell’esecuzione del proprio lavoro e degli output prodotti</v>
      </c>
      <c r="D53" s="149">
        <v>10</v>
      </c>
      <c r="E53" s="167">
        <f t="shared" si="15"/>
        <v>3.125</v>
      </c>
      <c r="F53" s="168">
        <f t="shared" si="14"/>
        <v>0</v>
      </c>
      <c r="G53" s="169"/>
      <c r="H53" s="151" t="str">
        <f>IF($F53&lt;=0.2,IF($F53&gt;=0,"x",""),"")</f>
        <v>x</v>
      </c>
      <c r="I53" s="151" t="str">
        <f>IF(F53&lt;=0.5,IF(F53&gt;=0.21,"x",""),"")</f>
        <v/>
      </c>
      <c r="J53" s="151" t="str">
        <f>IF(F53&lt;=0.7,IF(F53&gt;=0.51,"x",""),"")</f>
        <v/>
      </c>
      <c r="K53" s="151" t="str">
        <f>IF(F53&lt;=0.9,IF(F53&gt;=0.71,"x",""),"")</f>
        <v/>
      </c>
      <c r="L53" s="151" t="str">
        <f>IF(F53&lt;=1,IF(F53&gt;0.9,"x",""),"")</f>
        <v/>
      </c>
      <c r="M53" s="171"/>
      <c r="N53" s="136"/>
      <c r="BI53" s="44"/>
      <c r="BJ53" s="44"/>
    </row>
    <row r="54" spans="1:62" ht="107.25" customHeight="1" x14ac:dyDescent="0.25">
      <c r="A54" s="135"/>
      <c r="B54" s="166" t="str">
        <f>IF([2]Comportamenti!C8="x",[2]Comportamenti!A8,0)</f>
        <v>Integrazione con gli amministratori su obiettivi assegnati, con i colleghi su obiettivi comuni</v>
      </c>
      <c r="C54" s="166" t="str">
        <f>IF([2]Comportamenti!C8="x",[2]Comportamenti!B8,0)</f>
        <v>Il Dirigente:Garantisce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v>
      </c>
      <c r="D54" s="149">
        <v>10</v>
      </c>
      <c r="E54" s="167">
        <f t="shared" si="15"/>
        <v>3.125</v>
      </c>
      <c r="F54" s="168">
        <f t="shared" si="14"/>
        <v>0</v>
      </c>
      <c r="G54" s="169"/>
      <c r="H54" s="151" t="str">
        <f t="shared" ref="H54:H69" si="16">IF($F54&lt;=0.2,IF($F54&gt;=0,"x",""),"")</f>
        <v>x</v>
      </c>
      <c r="I54" s="151" t="str">
        <f t="shared" ref="I54:I69" si="17">IF(F54&lt;=0.5,IF(F54&gt;=0.21,"x",""),"")</f>
        <v/>
      </c>
      <c r="J54" s="151" t="str">
        <f>IF(F54&lt;=0.7,IF(F54&gt;0.51,"x",""),"")</f>
        <v/>
      </c>
      <c r="K54" s="151" t="str">
        <f t="shared" ref="K54:K69" si="18">IF(F54&lt;=0.9,IF(F54&gt;=0.71,"x",""),"")</f>
        <v/>
      </c>
      <c r="L54" s="151" t="str">
        <f t="shared" ref="L54:L69" si="19">IF(F54&lt;=1,IF(F54&gt;0.9,"x",""),"")</f>
        <v/>
      </c>
      <c r="M54" s="171"/>
      <c r="N54" s="136"/>
      <c r="BI54" s="44"/>
      <c r="BJ54" s="44"/>
    </row>
    <row r="55" spans="1:62" ht="162" customHeight="1" x14ac:dyDescent="0.25">
      <c r="A55" s="135"/>
      <c r="B55" s="166" t="str">
        <f>IF([2]Comportamenti!C9="x",[2]Comportamenti!A9,0)</f>
        <v>Analisi e soluzione dei problemi. Capacità di individuare e comprendere gli aspetti essenziali dei problemi per riuscire a definirne le priorità, valutare i fatti significativi, sviluppare possibili soluzioni ricorrendo sia all’esperienza sia alla creatività, in modo da arrivare in tempi congrui ad una soluzione efficace</v>
      </c>
      <c r="C55" s="166" t="str">
        <f>IF([2]Comportamenti!C9="x",[2]Comportamenti!B9,0)</f>
        <v>Il Dirigente:Individua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Elimina le anomalie e i ritardi. Individua modalità gestionali efficienti di riduzione dei tempi medi di evasione delle richieste.</v>
      </c>
      <c r="D55" s="149">
        <v>10</v>
      </c>
      <c r="E55" s="167">
        <f t="shared" si="15"/>
        <v>3.125</v>
      </c>
      <c r="F55" s="168">
        <f t="shared" si="14"/>
        <v>0</v>
      </c>
      <c r="G55" s="169"/>
      <c r="H55" s="151" t="str">
        <f t="shared" si="16"/>
        <v>x</v>
      </c>
      <c r="I55" s="151" t="str">
        <f t="shared" si="17"/>
        <v/>
      </c>
      <c r="J55" s="151" t="str">
        <f>IF(F55&lt;=0.7,IF(F55&gt;0.51,"x",""),"")</f>
        <v/>
      </c>
      <c r="K55" s="151" t="str">
        <f t="shared" si="18"/>
        <v/>
      </c>
      <c r="L55" s="151" t="str">
        <f t="shared" si="19"/>
        <v/>
      </c>
      <c r="M55" s="171"/>
      <c r="N55" s="136"/>
      <c r="BI55" s="44"/>
      <c r="BJ55" s="44"/>
    </row>
    <row r="56" spans="1:62" ht="220.5" customHeight="1" x14ac:dyDescent="0.25">
      <c r="A56" s="135"/>
      <c r="B56" s="166" t="str">
        <f>IF([2]Comportamenti!C10="x",[2]Comportamenti!A10,0)</f>
        <v xml:space="preserve">Rapporti con l’utenza
Capacità di cogliere le esigenze dei clienti interni ed esterni orientando costantemente la propria attività al soddisfacimento delle loro esigenze, coerentemente con gli standard e gli obiettivi organizzativi
</v>
      </c>
      <c r="C56" s="166" t="str">
        <f>IF([2]Comportamenti!C10="x",[2]Comportamenti!B10,0)</f>
        <v xml:space="preserve">Il Dirigente:Adotta una modalità di ascolto attivo e garantisce adeguata accoglienza dell’utenza;
Organizza e gestisce l’orario di servizio in relazione alle esigenze dell’utenza; Gestisce il feedback. Presidia sull’ adeguata gestione dei rapporti con l’utenza da parte dei propri collaboratori. Organizza le informazioni circa il servizio erogato dalla propria struttura per orientare l’utenza esterna (es. segnaletica interna, accessibilità, portali on line per il cittadino)
Si attiva in modo coerente e tempestivo per la soddisfazione del bisogno espresso dall’utenza.
</v>
      </c>
      <c r="D56" s="149">
        <v>10</v>
      </c>
      <c r="E56" s="167">
        <f t="shared" si="15"/>
        <v>3.125</v>
      </c>
      <c r="F56" s="168">
        <f t="shared" si="14"/>
        <v>0</v>
      </c>
      <c r="G56" s="169"/>
      <c r="H56" s="151" t="str">
        <f t="shared" si="16"/>
        <v>x</v>
      </c>
      <c r="I56" s="151" t="str">
        <f t="shared" si="17"/>
        <v/>
      </c>
      <c r="J56" s="151" t="str">
        <f t="shared" ref="J56:J69" si="20">IF(F56&lt;=0.7,IF(F56&gt;=0.51,"x",""),"")</f>
        <v/>
      </c>
      <c r="K56" s="151" t="str">
        <f t="shared" si="18"/>
        <v/>
      </c>
      <c r="L56" s="151" t="str">
        <f t="shared" si="19"/>
        <v/>
      </c>
      <c r="M56" s="171"/>
      <c r="N56" s="136"/>
      <c r="BI56" s="44"/>
      <c r="BJ56" s="44"/>
    </row>
    <row r="57" spans="1:62" ht="171" customHeight="1" x14ac:dyDescent="0.25">
      <c r="A57" s="135"/>
      <c r="B57" s="166" t="str">
        <f>IF([2]Comportamenti!C11="x",[2]Comportamenti!A11,0)</f>
        <v>Orientamento al risultato: Capacità di lavorare per il perseguimento di obiettivi, anche attraverso la autodeterminazione degli stessi, definendo livelli di prestazione sfidanti. Applicazione costante al raggiungimento dei risultati di competenza. Capacità di essere efficace finalizzando con continuità le proprie e altrui attività al conseguimento dei risultati</v>
      </c>
      <c r="C57" s="166" t="str">
        <f>IF([2]Comportamenti!C11="x",[2]Comportamenti!B11,0)</f>
        <v>Il Dirigente:Persevera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dirigenti coinvolti nel proprio obiettivo;</v>
      </c>
      <c r="D57" s="149">
        <v>10</v>
      </c>
      <c r="E57" s="167">
        <f t="shared" si="15"/>
        <v>3.125</v>
      </c>
      <c r="F57" s="168">
        <f t="shared" si="14"/>
        <v>0</v>
      </c>
      <c r="G57" s="169"/>
      <c r="H57" s="151" t="str">
        <f t="shared" si="16"/>
        <v>x</v>
      </c>
      <c r="I57" s="151" t="str">
        <f t="shared" si="17"/>
        <v/>
      </c>
      <c r="J57" s="151" t="str">
        <f t="shared" si="20"/>
        <v/>
      </c>
      <c r="K57" s="151" t="str">
        <f t="shared" si="18"/>
        <v/>
      </c>
      <c r="L57" s="151" t="str">
        <f t="shared" si="19"/>
        <v/>
      </c>
      <c r="M57" s="171"/>
      <c r="N57" s="136"/>
      <c r="BI57" s="44"/>
      <c r="BJ57" s="44"/>
    </row>
    <row r="58" spans="1:62" ht="251.25" customHeight="1" x14ac:dyDescent="0.25">
      <c r="A58" s="135"/>
      <c r="B58" s="166" t="str">
        <f>IF([2]Comportamenti!C12="x",[2]Comportamenti!A12,0)</f>
        <v xml:space="preserve">Iniziativa: Capacità di attivarsi in modo autonomo nell'ambito delle proprie responsabilità e dei propri compiti, senza attendere indicazioni dagli altri e senza subire gli eventi. </v>
      </c>
      <c r="C58" s="166" t="str">
        <f>IF([2]Comportamenti!C12="x",[2]Comportamenti!B12,0)</f>
        <v>Il Dirigente:Reagisce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v>
      </c>
      <c r="D58" s="149">
        <v>10</v>
      </c>
      <c r="E58" s="167">
        <f t="shared" si="15"/>
        <v>3.125</v>
      </c>
      <c r="F58" s="168">
        <f t="shared" si="14"/>
        <v>0</v>
      </c>
      <c r="G58" s="169"/>
      <c r="H58" s="151" t="str">
        <f t="shared" si="16"/>
        <v>x</v>
      </c>
      <c r="I58" s="151" t="str">
        <f t="shared" si="17"/>
        <v/>
      </c>
      <c r="J58" s="151" t="str">
        <f t="shared" si="20"/>
        <v/>
      </c>
      <c r="K58" s="151" t="str">
        <f t="shared" si="18"/>
        <v/>
      </c>
      <c r="L58" s="151" t="str">
        <f t="shared" si="19"/>
        <v/>
      </c>
      <c r="M58" s="171"/>
      <c r="N58" s="136"/>
      <c r="BI58" s="44"/>
      <c r="BJ58" s="44"/>
    </row>
    <row r="59" spans="1:62" ht="38.25" hidden="1" customHeight="1" x14ac:dyDescent="0.25">
      <c r="A59" s="135"/>
      <c r="B59" s="166">
        <f>IF([2]Comportamenti!C13="x",[2]Comportamenti!A13,0)</f>
        <v>0</v>
      </c>
      <c r="C59" s="172"/>
      <c r="D59" s="149"/>
      <c r="E59" s="167">
        <f t="shared" si="15"/>
        <v>0</v>
      </c>
      <c r="F59" s="168">
        <f t="shared" si="14"/>
        <v>1</v>
      </c>
      <c r="G59" s="169">
        <v>100</v>
      </c>
      <c r="H59" s="151" t="str">
        <f t="shared" si="16"/>
        <v/>
      </c>
      <c r="I59" s="151" t="str">
        <f t="shared" si="17"/>
        <v/>
      </c>
      <c r="J59" s="151" t="str">
        <f t="shared" si="20"/>
        <v/>
      </c>
      <c r="K59" s="151" t="str">
        <f t="shared" si="18"/>
        <v/>
      </c>
      <c r="L59" s="151" t="str">
        <f t="shared" si="19"/>
        <v>x</v>
      </c>
      <c r="M59" s="171"/>
      <c r="N59" s="136"/>
      <c r="BI59" s="44"/>
      <c r="BJ59" s="44"/>
    </row>
    <row r="60" spans="1:62" ht="38.25" hidden="1" customHeight="1" x14ac:dyDescent="0.25">
      <c r="A60" s="135"/>
      <c r="B60" s="172"/>
      <c r="C60" s="172"/>
      <c r="D60" s="149"/>
      <c r="E60" s="167">
        <f t="shared" si="15"/>
        <v>0</v>
      </c>
      <c r="F60" s="168">
        <f t="shared" si="14"/>
        <v>1</v>
      </c>
      <c r="G60" s="169">
        <v>100</v>
      </c>
      <c r="H60" s="151" t="str">
        <f t="shared" si="16"/>
        <v/>
      </c>
      <c r="I60" s="151" t="str">
        <f t="shared" si="17"/>
        <v/>
      </c>
      <c r="J60" s="151" t="str">
        <f t="shared" si="20"/>
        <v/>
      </c>
      <c r="K60" s="151" t="str">
        <f t="shared" si="18"/>
        <v/>
      </c>
      <c r="L60" s="151" t="str">
        <f t="shared" si="19"/>
        <v>x</v>
      </c>
      <c r="M60" s="171"/>
      <c r="N60" s="136"/>
      <c r="BI60" s="44"/>
      <c r="BJ60" s="44"/>
    </row>
    <row r="61" spans="1:62" ht="38.25" hidden="1" customHeight="1" x14ac:dyDescent="0.25">
      <c r="A61" s="135"/>
      <c r="B61" s="172"/>
      <c r="C61" s="172"/>
      <c r="D61" s="149"/>
      <c r="E61" s="167">
        <f t="shared" si="15"/>
        <v>0</v>
      </c>
      <c r="F61" s="168">
        <f t="shared" si="14"/>
        <v>1</v>
      </c>
      <c r="G61" s="169">
        <v>100</v>
      </c>
      <c r="H61" s="151" t="str">
        <f t="shared" si="16"/>
        <v/>
      </c>
      <c r="I61" s="151" t="str">
        <f t="shared" si="17"/>
        <v/>
      </c>
      <c r="J61" s="151" t="str">
        <f t="shared" si="20"/>
        <v/>
      </c>
      <c r="K61" s="151" t="str">
        <f t="shared" si="18"/>
        <v/>
      </c>
      <c r="L61" s="151" t="str">
        <f t="shared" si="19"/>
        <v>x</v>
      </c>
      <c r="M61" s="171"/>
      <c r="N61" s="136"/>
      <c r="BI61" s="44"/>
      <c r="BJ61" s="44"/>
    </row>
    <row r="62" spans="1:62" ht="38.25" hidden="1" customHeight="1" x14ac:dyDescent="0.25">
      <c r="A62" s="135"/>
      <c r="B62" s="172"/>
      <c r="C62" s="172"/>
      <c r="D62" s="149"/>
      <c r="E62" s="167">
        <f t="shared" si="15"/>
        <v>0</v>
      </c>
      <c r="F62" s="168">
        <f t="shared" si="14"/>
        <v>1</v>
      </c>
      <c r="G62" s="169">
        <v>100</v>
      </c>
      <c r="H62" s="151" t="str">
        <f t="shared" si="16"/>
        <v/>
      </c>
      <c r="I62" s="151" t="str">
        <f t="shared" si="17"/>
        <v/>
      </c>
      <c r="J62" s="151" t="str">
        <f t="shared" si="20"/>
        <v/>
      </c>
      <c r="K62" s="151" t="str">
        <f t="shared" si="18"/>
        <v/>
      </c>
      <c r="L62" s="151" t="str">
        <f t="shared" si="19"/>
        <v>x</v>
      </c>
      <c r="M62" s="171"/>
      <c r="N62" s="136"/>
      <c r="BI62" s="44"/>
      <c r="BJ62" s="44"/>
    </row>
    <row r="63" spans="1:62" ht="38.25" hidden="1" customHeight="1" x14ac:dyDescent="0.25">
      <c r="A63" s="135"/>
      <c r="B63" s="172"/>
      <c r="C63" s="172"/>
      <c r="D63" s="149"/>
      <c r="E63" s="167">
        <f t="shared" si="15"/>
        <v>0</v>
      </c>
      <c r="F63" s="168">
        <f t="shared" si="14"/>
        <v>1</v>
      </c>
      <c r="G63" s="169">
        <v>100</v>
      </c>
      <c r="H63" s="151" t="str">
        <f t="shared" si="16"/>
        <v/>
      </c>
      <c r="I63" s="151" t="str">
        <f t="shared" si="17"/>
        <v/>
      </c>
      <c r="J63" s="151" t="str">
        <f t="shared" si="20"/>
        <v/>
      </c>
      <c r="K63" s="151" t="str">
        <f t="shared" si="18"/>
        <v/>
      </c>
      <c r="L63" s="151" t="str">
        <f t="shared" si="19"/>
        <v>x</v>
      </c>
      <c r="M63" s="171"/>
      <c r="N63" s="136"/>
      <c r="BI63" s="44"/>
      <c r="BJ63" s="44"/>
    </row>
    <row r="64" spans="1:62" ht="38.25" hidden="1" customHeight="1" x14ac:dyDescent="0.25">
      <c r="A64" s="135"/>
      <c r="B64" s="172"/>
      <c r="C64" s="172"/>
      <c r="D64" s="149"/>
      <c r="E64" s="167">
        <f t="shared" si="15"/>
        <v>0</v>
      </c>
      <c r="F64" s="168">
        <f t="shared" si="14"/>
        <v>1</v>
      </c>
      <c r="G64" s="169">
        <v>100</v>
      </c>
      <c r="H64" s="151" t="str">
        <f t="shared" si="16"/>
        <v/>
      </c>
      <c r="I64" s="151" t="str">
        <f t="shared" si="17"/>
        <v/>
      </c>
      <c r="J64" s="151" t="str">
        <f t="shared" si="20"/>
        <v/>
      </c>
      <c r="K64" s="151" t="str">
        <f t="shared" si="18"/>
        <v/>
      </c>
      <c r="L64" s="151" t="str">
        <f t="shared" si="19"/>
        <v>x</v>
      </c>
      <c r="M64" s="171"/>
      <c r="N64" s="136"/>
      <c r="BI64" s="44"/>
      <c r="BJ64" s="44"/>
    </row>
    <row r="65" spans="1:62" ht="38.25" hidden="1" customHeight="1" x14ac:dyDescent="0.25">
      <c r="A65" s="135"/>
      <c r="B65" s="172"/>
      <c r="C65" s="172"/>
      <c r="D65" s="149"/>
      <c r="E65" s="167">
        <f t="shared" si="15"/>
        <v>0</v>
      </c>
      <c r="F65" s="168">
        <f t="shared" si="14"/>
        <v>1</v>
      </c>
      <c r="G65" s="169">
        <v>100</v>
      </c>
      <c r="H65" s="151" t="str">
        <f t="shared" si="16"/>
        <v/>
      </c>
      <c r="I65" s="151" t="str">
        <f t="shared" si="17"/>
        <v/>
      </c>
      <c r="J65" s="151" t="str">
        <f t="shared" si="20"/>
        <v/>
      </c>
      <c r="K65" s="151" t="str">
        <f t="shared" si="18"/>
        <v/>
      </c>
      <c r="L65" s="151" t="str">
        <f t="shared" si="19"/>
        <v>x</v>
      </c>
      <c r="M65" s="171"/>
      <c r="N65" s="136"/>
      <c r="BI65" s="44"/>
      <c r="BJ65" s="44"/>
    </row>
    <row r="66" spans="1:62" ht="38.25" hidden="1" customHeight="1" x14ac:dyDescent="0.25">
      <c r="A66" s="135"/>
      <c r="B66" s="172"/>
      <c r="C66" s="172"/>
      <c r="D66" s="149"/>
      <c r="E66" s="167">
        <f t="shared" si="15"/>
        <v>0</v>
      </c>
      <c r="F66" s="168">
        <f t="shared" si="14"/>
        <v>1</v>
      </c>
      <c r="G66" s="169">
        <v>100</v>
      </c>
      <c r="H66" s="151" t="str">
        <f t="shared" si="16"/>
        <v/>
      </c>
      <c r="I66" s="151" t="str">
        <f t="shared" si="17"/>
        <v/>
      </c>
      <c r="J66" s="151" t="str">
        <f t="shared" si="20"/>
        <v/>
      </c>
      <c r="K66" s="151" t="str">
        <f t="shared" si="18"/>
        <v/>
      </c>
      <c r="L66" s="151" t="str">
        <f t="shared" si="19"/>
        <v>x</v>
      </c>
      <c r="M66" s="171"/>
      <c r="N66" s="136"/>
      <c r="BI66" s="44"/>
      <c r="BJ66" s="44"/>
    </row>
    <row r="67" spans="1:62" ht="38.25" hidden="1" customHeight="1" x14ac:dyDescent="0.25">
      <c r="A67" s="135"/>
      <c r="B67" s="172"/>
      <c r="C67" s="172"/>
      <c r="D67" s="149"/>
      <c r="E67" s="167">
        <f t="shared" si="15"/>
        <v>0</v>
      </c>
      <c r="F67" s="168">
        <f>G67/100</f>
        <v>1</v>
      </c>
      <c r="G67" s="169">
        <v>100</v>
      </c>
      <c r="H67" s="151" t="str">
        <f t="shared" si="16"/>
        <v/>
      </c>
      <c r="I67" s="151" t="str">
        <f t="shared" si="17"/>
        <v/>
      </c>
      <c r="J67" s="151" t="str">
        <f t="shared" si="20"/>
        <v/>
      </c>
      <c r="K67" s="151" t="str">
        <f t="shared" si="18"/>
        <v/>
      </c>
      <c r="L67" s="151" t="str">
        <f t="shared" si="19"/>
        <v>x</v>
      </c>
      <c r="M67" s="171"/>
      <c r="N67" s="136"/>
    </row>
    <row r="68" spans="1:62" ht="38.25" hidden="1" customHeight="1" x14ac:dyDescent="0.25">
      <c r="A68" s="135"/>
      <c r="B68" s="172"/>
      <c r="C68" s="172"/>
      <c r="D68" s="149"/>
      <c r="E68" s="167">
        <f t="shared" si="15"/>
        <v>0</v>
      </c>
      <c r="F68" s="168">
        <f>G68/100</f>
        <v>1</v>
      </c>
      <c r="G68" s="169">
        <v>100</v>
      </c>
      <c r="H68" s="151" t="str">
        <f t="shared" si="16"/>
        <v/>
      </c>
      <c r="I68" s="151" t="str">
        <f t="shared" si="17"/>
        <v/>
      </c>
      <c r="J68" s="151" t="str">
        <f t="shared" si="20"/>
        <v/>
      </c>
      <c r="K68" s="151" t="str">
        <f t="shared" si="18"/>
        <v/>
      </c>
      <c r="L68" s="151" t="str">
        <f t="shared" si="19"/>
        <v>x</v>
      </c>
      <c r="M68" s="171"/>
      <c r="N68" s="136"/>
    </row>
    <row r="69" spans="1:62" ht="57" customHeight="1" x14ac:dyDescent="0.25">
      <c r="A69" s="135"/>
      <c r="B69" s="166" t="s">
        <v>308</v>
      </c>
      <c r="C69" s="166" t="s">
        <v>309</v>
      </c>
      <c r="D69" s="149">
        <v>10</v>
      </c>
      <c r="E69" s="167">
        <f t="shared" si="15"/>
        <v>3.125</v>
      </c>
      <c r="F69" s="168">
        <f t="shared" si="14"/>
        <v>0</v>
      </c>
      <c r="G69" s="169"/>
      <c r="H69" s="151" t="str">
        <f t="shared" si="16"/>
        <v>x</v>
      </c>
      <c r="I69" s="151" t="str">
        <f t="shared" si="17"/>
        <v/>
      </c>
      <c r="J69" s="151" t="str">
        <f t="shared" si="20"/>
        <v/>
      </c>
      <c r="K69" s="151" t="str">
        <f t="shared" si="18"/>
        <v/>
      </c>
      <c r="L69" s="151" t="str">
        <f t="shared" si="19"/>
        <v/>
      </c>
      <c r="M69" s="171"/>
      <c r="N69" s="136"/>
    </row>
    <row r="70" spans="1:62" s="62" customFormat="1" ht="33" customHeight="1" x14ac:dyDescent="0.25">
      <c r="A70" s="135"/>
      <c r="B70" s="473" t="s">
        <v>310</v>
      </c>
      <c r="C70" s="473"/>
      <c r="D70" s="173">
        <f>SUM(D51:D69)</f>
        <v>90</v>
      </c>
      <c r="E70" s="474" t="s">
        <v>311</v>
      </c>
      <c r="F70" s="474"/>
      <c r="G70" s="474"/>
      <c r="H70" s="473" t="s">
        <v>291</v>
      </c>
      <c r="I70" s="473"/>
      <c r="J70" s="473"/>
      <c r="K70" s="473"/>
      <c r="L70" s="473"/>
      <c r="M70" s="298" t="s">
        <v>292</v>
      </c>
      <c r="N70" s="136"/>
      <c r="BI70" s="159"/>
      <c r="BJ70" s="160"/>
    </row>
    <row r="71" spans="1:62" s="62" customFormat="1" ht="22.5" customHeight="1" x14ac:dyDescent="0.25">
      <c r="A71" s="135"/>
      <c r="B71" s="473" t="s">
        <v>312</v>
      </c>
      <c r="C71" s="473"/>
      <c r="D71" s="173">
        <f>D70+D46</f>
        <v>128</v>
      </c>
      <c r="E71" s="474">
        <f>E69+E58+E57+E56+E55+E54+E53+E52+E51+E46</f>
        <v>40</v>
      </c>
      <c r="F71" s="474"/>
      <c r="G71" s="474"/>
      <c r="H71" s="174"/>
      <c r="I71" s="175">
        <f>IF(I51="x",F51*E51)+IF(I52="x",F52*E52)+IF(I53="x",F53*E53)+IF(I54="x",F54*E54)+IF(I55="x",F55*E55)+IF(I56="x",F56*E56)+IF(I57="x",F57*E57)+IF(I58="x",F58*E58)+IF(I59="x",F59*E59)+IF(I60="x",F60*E60)+IF(I61="x",F61*E61)+IF(I62="x",F62*E62)+IF(I63="x",F63*E63)+IF(I64="x",F64*E64)+IF(I65="x",F65*E65)+IF(I66="x",F66*E66)+IF(I67="x",F67*E67)+IF(I68="x",F68*E68)+IF(I69="x",F69*E69)</f>
        <v>0</v>
      </c>
      <c r="J71" s="175">
        <f>IF(J51="x",F51*E51)+IF(J52="x",F52*E52)+IF(J53="x",F53*E53)+IF(J54="x",F54*E54)+IF(J55="x",F55*E55)+IF(J56="x",F56*E56)+IF(J57="x",F57*E57)+IF(J58="x",F58*E58)+IF(J59="x",F59*E59)+IF(J60="x",F60*E60)+IF(J61="x",F61*E61)+IF(J62="x",F62*E62)+IF(J63="x",F63*E63)+IF(J64="x",F64*E64)+IF(J65="x",F65*E65)+IF(J66="x",F66*E66)+IF(J67="x",F67*E67)+IF(J68="x",F68*E68)+IF(J69="x",F69*E69)</f>
        <v>0</v>
      </c>
      <c r="K71" s="175">
        <f>IF(K51="x",F51*E51)+IF(K52="x",F52*E52)+IF(K53="x",F53*E53)+IF(K54="x",F54*E54)+IF(K55="x",F55*E55)+IF(K56="x",F56*E56)+IF(K57="x",F57*E57)+IF(K58="x",F58*E58)+IF(K59="x",F59*E59)+IF(K60="x",F60*E60)+IF(K61="x",F61*E61)+IF(K62="x",F62*E62)+IF(K63="x",F63*E63)+IF(K64="x",F64*E64)+IF(K65="x",F65*E65)+IF(K66="x",F66*E66)+IF(K67="x",F67*E67)+IF(K68="x",F68*E68)+IF(K69="x",F69*E69)</f>
        <v>0</v>
      </c>
      <c r="L71" s="175">
        <f>IF(L51="x",F51*E51)+IF(L52="x",F52*E52)+IF(L53="x",F53*E53)+IF(L54="x",F54*E54)+IF(L55="x",F55*E55)+IF(L56="x",F56*E56)+IF(L57="x",F57*E57)+IF(L58="x",F58*E58)+IF(L59="x",F59*E59)+IF(L60="x",F60*E60)+IF(L61="x",F61*E61)+IF(L62="x",F62*E62)+IF(L63="x",F63*E63)+IF(L64="x",F64*E64)+IF(L65="x",F65*E65)+IF(L66="x",F66*E66)+IF(L67="x",F67*E67)+IF(L68="x",F68*E68)+IF(L69="x",F69*E69)</f>
        <v>0</v>
      </c>
      <c r="M71" s="176">
        <f>SUM(H71:L71)</f>
        <v>0</v>
      </c>
      <c r="N71" s="136"/>
      <c r="BI71" s="160"/>
      <c r="BJ71" s="160"/>
    </row>
    <row r="72" spans="1:62" ht="8.25" customHeight="1" x14ac:dyDescent="0.25">
      <c r="A72" s="135"/>
      <c r="B72" s="55"/>
      <c r="C72" s="55"/>
      <c r="D72" s="55"/>
      <c r="E72" s="55"/>
      <c r="F72" s="55"/>
      <c r="G72" s="55"/>
      <c r="H72" s="55"/>
      <c r="I72" s="55"/>
      <c r="J72" s="55"/>
      <c r="K72" s="55"/>
      <c r="L72" s="55"/>
      <c r="M72" s="55"/>
      <c r="N72" s="136"/>
    </row>
    <row r="73" spans="1:62" ht="18" customHeight="1" thickBot="1" x14ac:dyDescent="0.3">
      <c r="A73" s="135"/>
      <c r="B73" s="55"/>
      <c r="C73" s="55"/>
      <c r="D73" s="55"/>
      <c r="E73" s="55"/>
      <c r="F73" s="55"/>
      <c r="G73" s="55"/>
      <c r="H73" s="55"/>
      <c r="I73" s="55"/>
      <c r="J73" s="55"/>
      <c r="K73" s="55"/>
      <c r="L73" s="55"/>
      <c r="M73" s="55"/>
      <c r="N73" s="136"/>
    </row>
    <row r="74" spans="1:62" ht="15.75" customHeight="1" thickTop="1" thickBot="1" x14ac:dyDescent="0.3">
      <c r="A74" s="135"/>
      <c r="B74" s="467" t="s">
        <v>313</v>
      </c>
      <c r="C74" s="467"/>
      <c r="D74" s="218"/>
      <c r="E74" s="177"/>
      <c r="F74" s="218"/>
      <c r="G74" s="218"/>
      <c r="H74" s="178">
        <f>M30</f>
        <v>0</v>
      </c>
      <c r="I74" s="179"/>
      <c r="J74" s="180">
        <f>H74/60</f>
        <v>0</v>
      </c>
      <c r="K74" s="181"/>
      <c r="L74" s="55"/>
      <c r="M74" s="55"/>
      <c r="N74" s="136"/>
    </row>
    <row r="75" spans="1:62" ht="15.75" customHeight="1" thickTop="1" x14ac:dyDescent="0.25">
      <c r="A75" s="135"/>
      <c r="B75" s="55"/>
      <c r="C75" s="55"/>
      <c r="D75" s="55"/>
      <c r="E75" s="55"/>
      <c r="F75" s="47"/>
      <c r="G75" s="47"/>
      <c r="H75" s="55"/>
      <c r="I75" s="179"/>
      <c r="J75" s="179"/>
      <c r="K75" s="55"/>
      <c r="L75" s="55"/>
      <c r="M75" s="55"/>
      <c r="N75" s="136"/>
    </row>
    <row r="76" spans="1:62" ht="4.5" customHeight="1" x14ac:dyDescent="0.25">
      <c r="A76" s="468"/>
      <c r="B76" s="374"/>
      <c r="C76" s="374"/>
      <c r="D76" s="374"/>
      <c r="E76" s="374"/>
      <c r="F76" s="374"/>
      <c r="G76" s="374"/>
      <c r="H76" s="374"/>
      <c r="I76" s="374"/>
      <c r="J76" s="374"/>
      <c r="K76" s="374"/>
      <c r="L76" s="374"/>
      <c r="M76" s="374"/>
      <c r="N76" s="469"/>
    </row>
    <row r="77" spans="1:62" ht="19.5" customHeight="1" thickBot="1" x14ac:dyDescent="0.3">
      <c r="A77" s="135"/>
      <c r="B77" s="55"/>
      <c r="C77" s="55"/>
      <c r="D77" s="55"/>
      <c r="E77" s="55"/>
      <c r="F77" s="47"/>
      <c r="G77" s="47"/>
      <c r="H77" s="55"/>
      <c r="I77" s="179"/>
      <c r="J77" s="179"/>
      <c r="K77" s="55"/>
      <c r="L77" s="55"/>
      <c r="M77" s="55"/>
      <c r="N77" s="136"/>
    </row>
    <row r="78" spans="1:62" ht="15.75" customHeight="1" thickTop="1" thickBot="1" x14ac:dyDescent="0.3">
      <c r="A78" s="135"/>
      <c r="B78" s="182"/>
      <c r="C78" s="470" t="s">
        <v>314</v>
      </c>
      <c r="D78" s="470"/>
      <c r="E78" s="470"/>
      <c r="F78" s="470"/>
      <c r="G78" s="471"/>
      <c r="H78" s="178">
        <f>H74</f>
        <v>0</v>
      </c>
      <c r="I78" s="55"/>
      <c r="J78" s="55"/>
      <c r="K78" s="55"/>
      <c r="L78" s="55"/>
      <c r="M78" s="55"/>
      <c r="N78" s="136"/>
    </row>
    <row r="79" spans="1:62" ht="7.5" customHeight="1" thickTop="1" x14ac:dyDescent="0.25">
      <c r="A79" s="135"/>
      <c r="B79" s="182"/>
      <c r="C79" s="182"/>
      <c r="D79" s="218"/>
      <c r="E79" s="218"/>
      <c r="F79" s="218"/>
      <c r="G79" s="218"/>
      <c r="H79" s="55"/>
      <c r="I79" s="55"/>
      <c r="J79" s="55"/>
      <c r="K79" s="55"/>
      <c r="L79" s="55"/>
      <c r="M79" s="55"/>
      <c r="N79" s="136"/>
    </row>
    <row r="80" spans="1:62" ht="3.75" customHeight="1" thickBot="1" x14ac:dyDescent="0.3">
      <c r="A80" s="135"/>
      <c r="B80" s="182"/>
      <c r="C80" s="182"/>
      <c r="D80" s="55"/>
      <c r="E80" s="55"/>
      <c r="F80" s="47"/>
      <c r="G80" s="47"/>
      <c r="H80" s="55"/>
      <c r="I80" s="47"/>
      <c r="J80" s="55"/>
      <c r="K80" s="55"/>
      <c r="L80" s="55"/>
      <c r="M80" s="55"/>
      <c r="N80" s="136"/>
    </row>
    <row r="81" spans="1:62" ht="16.5" customHeight="1" thickTop="1" thickBot="1" x14ac:dyDescent="0.3">
      <c r="A81" s="135"/>
      <c r="B81" s="55" t="s">
        <v>315</v>
      </c>
      <c r="C81" s="470" t="s">
        <v>316</v>
      </c>
      <c r="D81" s="470"/>
      <c r="E81" s="470"/>
      <c r="F81" s="470"/>
      <c r="G81" s="471"/>
      <c r="H81" s="178">
        <f>M46</f>
        <v>0</v>
      </c>
      <c r="I81" s="47"/>
      <c r="J81" s="180">
        <f>(H74+H81+H83)/100</f>
        <v>0</v>
      </c>
      <c r="K81" s="181" t="s">
        <v>317</v>
      </c>
      <c r="L81" s="180"/>
      <c r="M81" s="55"/>
      <c r="N81" s="136"/>
    </row>
    <row r="82" spans="1:62" ht="9.75" customHeight="1" thickTop="1" thickBot="1" x14ac:dyDescent="0.3">
      <c r="A82" s="135"/>
      <c r="B82" s="182"/>
      <c r="C82" s="182"/>
      <c r="D82" s="55"/>
      <c r="E82" s="55"/>
      <c r="F82" s="47"/>
      <c r="G82" s="47"/>
      <c r="H82" s="55"/>
      <c r="I82" s="179"/>
      <c r="J82" s="179"/>
      <c r="K82" s="55"/>
      <c r="L82" s="55"/>
      <c r="M82" s="55"/>
      <c r="N82" s="136"/>
    </row>
    <row r="83" spans="1:62" ht="15.75" customHeight="1" thickTop="1" thickBot="1" x14ac:dyDescent="0.3">
      <c r="A83" s="135"/>
      <c r="B83" s="182"/>
      <c r="C83" s="470" t="s">
        <v>318</v>
      </c>
      <c r="D83" s="470"/>
      <c r="E83" s="470"/>
      <c r="F83" s="470"/>
      <c r="G83" s="471"/>
      <c r="H83" s="178">
        <f>M71</f>
        <v>0</v>
      </c>
      <c r="I83" s="179"/>
      <c r="J83" s="179"/>
      <c r="K83" s="179"/>
      <c r="L83" s="179"/>
      <c r="M83" s="179"/>
      <c r="N83" s="136"/>
    </row>
    <row r="84" spans="1:62" ht="15.75" customHeight="1" thickTop="1" thickBot="1" x14ac:dyDescent="0.3">
      <c r="A84" s="183"/>
      <c r="B84" s="184"/>
      <c r="C84" s="184"/>
      <c r="D84" s="185"/>
      <c r="E84" s="185"/>
      <c r="F84" s="185"/>
      <c r="G84" s="185"/>
      <c r="H84" s="185"/>
      <c r="I84" s="186"/>
      <c r="J84" s="186"/>
      <c r="K84" s="185"/>
      <c r="L84" s="185"/>
      <c r="M84" s="185"/>
      <c r="N84" s="187"/>
    </row>
    <row r="85" spans="1:62" s="188" customFormat="1" ht="16.5" thickTop="1" x14ac:dyDescent="0.25">
      <c r="D85" s="189"/>
      <c r="E85" s="189"/>
      <c r="F85" s="189"/>
      <c r="G85" s="190"/>
      <c r="K85" s="191"/>
      <c r="BI85" s="160"/>
      <c r="BJ85" s="160"/>
    </row>
  </sheetData>
  <mergeCells count="44">
    <mergeCell ref="D12:D15"/>
    <mergeCell ref="E12:E15"/>
    <mergeCell ref="F12:F15"/>
    <mergeCell ref="G12:G15"/>
    <mergeCell ref="H12:L12"/>
    <mergeCell ref="M12:M15"/>
    <mergeCell ref="O16:O18"/>
    <mergeCell ref="B29:C30"/>
    <mergeCell ref="E29:G29"/>
    <mergeCell ref="H29:L29"/>
    <mergeCell ref="E30:G30"/>
    <mergeCell ref="B2:M2"/>
    <mergeCell ref="B9:C9"/>
    <mergeCell ref="D9:I9"/>
    <mergeCell ref="J9:M9"/>
    <mergeCell ref="B12:C14"/>
    <mergeCell ref="H47:L47"/>
    <mergeCell ref="B31:M31"/>
    <mergeCell ref="B32:C33"/>
    <mergeCell ref="D32:D34"/>
    <mergeCell ref="E32:E34"/>
    <mergeCell ref="F32:F34"/>
    <mergeCell ref="G32:G34"/>
    <mergeCell ref="M32:M34"/>
    <mergeCell ref="E71:G71"/>
    <mergeCell ref="B45:C46"/>
    <mergeCell ref="E45:G45"/>
    <mergeCell ref="H45:L45"/>
    <mergeCell ref="E46:G46"/>
    <mergeCell ref="B47:C49"/>
    <mergeCell ref="D47:D50"/>
    <mergeCell ref="E47:E50"/>
    <mergeCell ref="F47:F50"/>
    <mergeCell ref="G47:G50"/>
    <mergeCell ref="B74:C74"/>
    <mergeCell ref="A76:N76"/>
    <mergeCell ref="C78:G78"/>
    <mergeCell ref="C81:G81"/>
    <mergeCell ref="C83:G83"/>
    <mergeCell ref="M48:M50"/>
    <mergeCell ref="B70:C70"/>
    <mergeCell ref="E70:G70"/>
    <mergeCell ref="H70:L70"/>
    <mergeCell ref="B71:C71"/>
  </mergeCells>
  <conditionalFormatting sqref="H51:H52 H16:H28">
    <cfRule type="cellIs" dxfId="441" priority="25" stopIfTrue="1" operator="equal">
      <formula>"X"</formula>
    </cfRule>
  </conditionalFormatting>
  <conditionalFormatting sqref="K51:K52 K16:K28">
    <cfRule type="cellIs" dxfId="440" priority="26" stopIfTrue="1" operator="equal">
      <formula>"X"</formula>
    </cfRule>
  </conditionalFormatting>
  <conditionalFormatting sqref="I51:I52 I16:I28">
    <cfRule type="cellIs" dxfId="439" priority="27" stopIfTrue="1" operator="equal">
      <formula>"X"</formula>
    </cfRule>
  </conditionalFormatting>
  <conditionalFormatting sqref="J51:J52 J16:J28">
    <cfRule type="cellIs" dxfId="438" priority="28" stopIfTrue="1" operator="equal">
      <formula>"X"</formula>
    </cfRule>
  </conditionalFormatting>
  <conditionalFormatting sqref="L51:L52 L16:M28">
    <cfRule type="cellIs" dxfId="437" priority="29" stopIfTrue="1" operator="equal">
      <formula>"X"</formula>
    </cfRule>
  </conditionalFormatting>
  <conditionalFormatting sqref="H54:H55">
    <cfRule type="cellIs" dxfId="436" priority="21" stopIfTrue="1" operator="equal">
      <formula>"X"</formula>
    </cfRule>
  </conditionalFormatting>
  <conditionalFormatting sqref="K54:K55">
    <cfRule type="cellIs" dxfId="435" priority="22" stopIfTrue="1" operator="equal">
      <formula>"X"</formula>
    </cfRule>
  </conditionalFormatting>
  <conditionalFormatting sqref="I54:I55">
    <cfRule type="cellIs" dxfId="434" priority="23" stopIfTrue="1" operator="equal">
      <formula>"X"</formula>
    </cfRule>
  </conditionalFormatting>
  <conditionalFormatting sqref="J54:J55">
    <cfRule type="cellIs" dxfId="433" priority="24" stopIfTrue="1" operator="equal">
      <formula>"X"</formula>
    </cfRule>
  </conditionalFormatting>
  <conditionalFormatting sqref="H53">
    <cfRule type="cellIs" dxfId="432" priority="16" stopIfTrue="1" operator="equal">
      <formula>"X"</formula>
    </cfRule>
  </conditionalFormatting>
  <conditionalFormatting sqref="K53">
    <cfRule type="cellIs" dxfId="431" priority="17" stopIfTrue="1" operator="equal">
      <formula>"X"</formula>
    </cfRule>
  </conditionalFormatting>
  <conditionalFormatting sqref="I53">
    <cfRule type="cellIs" dxfId="430" priority="18" stopIfTrue="1" operator="equal">
      <formula>"X"</formula>
    </cfRule>
  </conditionalFormatting>
  <conditionalFormatting sqref="J53">
    <cfRule type="cellIs" dxfId="429" priority="19" stopIfTrue="1" operator="equal">
      <formula>"X"</formula>
    </cfRule>
  </conditionalFormatting>
  <conditionalFormatting sqref="L53:L69">
    <cfRule type="cellIs" dxfId="428" priority="20" stopIfTrue="1" operator="equal">
      <formula>"X"</formula>
    </cfRule>
  </conditionalFormatting>
  <conditionalFormatting sqref="H56:H69">
    <cfRule type="cellIs" dxfId="427" priority="12" stopIfTrue="1" operator="equal">
      <formula>"X"</formula>
    </cfRule>
  </conditionalFormatting>
  <conditionalFormatting sqref="K56:K69">
    <cfRule type="cellIs" dxfId="426" priority="13" stopIfTrue="1" operator="equal">
      <formula>"X"</formula>
    </cfRule>
  </conditionalFormatting>
  <conditionalFormatting sqref="I56:I69">
    <cfRule type="cellIs" dxfId="425" priority="14" stopIfTrue="1" operator="equal">
      <formula>"X"</formula>
    </cfRule>
  </conditionalFormatting>
  <conditionalFormatting sqref="J56:J69">
    <cfRule type="cellIs" dxfId="424" priority="15" stopIfTrue="1" operator="equal">
      <formula>"X"</formula>
    </cfRule>
  </conditionalFormatting>
  <conditionalFormatting sqref="M35:M44">
    <cfRule type="cellIs" dxfId="423" priority="6" stopIfTrue="1" operator="equal">
      <formula>"X"</formula>
    </cfRule>
  </conditionalFormatting>
  <conditionalFormatting sqref="H35:H44">
    <cfRule type="cellIs" dxfId="422" priority="2" stopIfTrue="1" operator="equal">
      <formula>"X"</formula>
    </cfRule>
  </conditionalFormatting>
  <conditionalFormatting sqref="K35:K44">
    <cfRule type="cellIs" dxfId="421" priority="3" stopIfTrue="1" operator="equal">
      <formula>"X"</formula>
    </cfRule>
  </conditionalFormatting>
  <conditionalFormatting sqref="I35:I44">
    <cfRule type="cellIs" dxfId="420" priority="4" stopIfTrue="1" operator="equal">
      <formula>"X"</formula>
    </cfRule>
  </conditionalFormatting>
  <conditionalFormatting sqref="J35:J44">
    <cfRule type="cellIs" dxfId="419" priority="5" stopIfTrue="1" operator="equal">
      <formula>"X"</formula>
    </cfRule>
  </conditionalFormatting>
  <conditionalFormatting sqref="L35:L44">
    <cfRule type="cellIs" dxfId="418" priority="1" stopIfTrue="1" operator="equal">
      <formula>"X"</formula>
    </cfRule>
  </conditionalFormatting>
  <pageMargins left="0.7" right="0.7" top="0.75" bottom="0.75" header="0.3" footer="0.3"/>
  <pageSetup paperSize="9" scale="6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42"/>
  <sheetViews>
    <sheetView view="pageBreakPreview" zoomScale="80" zoomScaleNormal="70" zoomScaleSheetLayoutView="80" workbookViewId="0">
      <selection activeCell="AC43" sqref="AC43"/>
    </sheetView>
  </sheetViews>
  <sheetFormatPr defaultColWidth="8.85546875" defaultRowHeight="15.75" x14ac:dyDescent="0.25"/>
  <cols>
    <col min="1" max="1" width="1.28515625" style="44" customWidth="1"/>
    <col min="2" max="2" width="58.42578125" style="44" customWidth="1"/>
    <col min="3" max="3" width="62.140625" style="44" customWidth="1"/>
    <col min="4" max="17" width="6.85546875" style="44" customWidth="1"/>
    <col min="18" max="18" width="10" style="62" hidden="1" customWidth="1"/>
    <col min="19" max="19" width="9.7109375" style="62" customWidth="1"/>
    <col min="20" max="20" width="7.85546875" style="62" hidden="1" customWidth="1"/>
    <col min="21" max="21" width="10.28515625" style="63" hidden="1" customWidth="1"/>
    <col min="22" max="26" width="20.7109375" style="44" hidden="1" customWidth="1"/>
    <col min="27" max="27" width="21.140625" style="44" hidden="1" customWidth="1"/>
    <col min="28" max="28" width="1.5703125" style="44" customWidth="1"/>
    <col min="29" max="29" width="18.85546875" style="44" customWidth="1"/>
    <col min="30" max="42" width="8" style="44" customWidth="1"/>
    <col min="43" max="46" width="9.28515625" style="44" customWidth="1"/>
    <col min="47" max="74" width="8.85546875" style="44"/>
    <col min="75" max="75" width="64" style="160" customWidth="1"/>
    <col min="76" max="76" width="97.85546875" style="160" customWidth="1"/>
    <col min="77" max="16384" width="8.85546875" style="44"/>
  </cols>
  <sheetData>
    <row r="1" spans="1:76" ht="4.5" customHeight="1" thickBot="1" x14ac:dyDescent="0.3">
      <c r="A1" s="222"/>
      <c r="B1" s="207"/>
      <c r="C1" s="207"/>
      <c r="D1" s="207"/>
      <c r="E1" s="207"/>
      <c r="F1" s="207"/>
      <c r="G1" s="207"/>
      <c r="H1" s="207"/>
      <c r="I1" s="207"/>
      <c r="J1" s="207"/>
      <c r="K1" s="207"/>
      <c r="L1" s="207"/>
      <c r="M1" s="207"/>
      <c r="N1" s="207"/>
      <c r="O1" s="207"/>
      <c r="P1" s="207"/>
      <c r="Q1" s="207"/>
      <c r="R1" s="208"/>
      <c r="S1" s="208"/>
      <c r="T1" s="208"/>
      <c r="U1" s="209"/>
      <c r="V1" s="209"/>
      <c r="W1" s="209"/>
      <c r="X1" s="209"/>
      <c r="Y1" s="209"/>
      <c r="Z1" s="209"/>
      <c r="AA1" s="209"/>
      <c r="AB1" s="223"/>
      <c r="BW1" s="45" t="s">
        <v>186</v>
      </c>
      <c r="BX1" s="46" t="s">
        <v>187</v>
      </c>
    </row>
    <row r="2" spans="1:76" ht="32.25" customHeight="1" x14ac:dyDescent="0.25">
      <c r="A2" s="224"/>
      <c r="B2" s="376" t="s">
        <v>520</v>
      </c>
      <c r="C2" s="376"/>
      <c r="D2" s="376"/>
      <c r="E2" s="376"/>
      <c r="F2" s="376"/>
      <c r="G2" s="376"/>
      <c r="H2" s="376"/>
      <c r="I2" s="376"/>
      <c r="J2" s="376"/>
      <c r="K2" s="376"/>
      <c r="L2" s="376"/>
      <c r="M2" s="376"/>
      <c r="N2" s="376"/>
      <c r="O2" s="376"/>
      <c r="P2" s="376"/>
      <c r="Q2" s="376"/>
      <c r="R2" s="377"/>
      <c r="S2" s="377"/>
      <c r="T2" s="377"/>
      <c r="U2" s="377"/>
      <c r="V2" s="377"/>
      <c r="W2" s="377"/>
      <c r="X2" s="377"/>
      <c r="Y2" s="377"/>
      <c r="Z2" s="377"/>
      <c r="AA2" s="378"/>
      <c r="AB2" s="225"/>
      <c r="BW2" s="137"/>
      <c r="BX2" s="138"/>
    </row>
    <row r="3" spans="1:76" ht="9" customHeight="1" x14ac:dyDescent="0.25">
      <c r="A3" s="224"/>
      <c r="B3" s="53"/>
      <c r="C3" s="53"/>
      <c r="D3" s="53"/>
      <c r="E3" s="53"/>
      <c r="F3" s="53"/>
      <c r="G3" s="53"/>
      <c r="H3" s="53"/>
      <c r="I3" s="53"/>
      <c r="J3" s="53"/>
      <c r="K3" s="53"/>
      <c r="L3" s="53"/>
      <c r="M3" s="53"/>
      <c r="N3" s="53"/>
      <c r="O3" s="53"/>
      <c r="P3" s="53"/>
      <c r="Q3" s="53"/>
      <c r="R3" s="139"/>
      <c r="S3" s="139"/>
      <c r="T3" s="139"/>
      <c r="U3" s="42"/>
      <c r="V3" s="42"/>
      <c r="W3" s="42"/>
      <c r="X3" s="42"/>
      <c r="Y3" s="42"/>
      <c r="Z3" s="42"/>
      <c r="AA3" s="42"/>
      <c r="AB3" s="226"/>
      <c r="BW3" s="137"/>
      <c r="BX3" s="138"/>
    </row>
    <row r="4" spans="1:76" ht="36" customHeight="1" x14ac:dyDescent="0.25">
      <c r="A4" s="224"/>
      <c r="B4" s="379" t="s">
        <v>465</v>
      </c>
      <c r="C4" s="379"/>
      <c r="D4" s="379"/>
      <c r="E4" s="379"/>
      <c r="F4" s="379"/>
      <c r="G4" s="379"/>
      <c r="H4" s="379"/>
      <c r="I4" s="379"/>
      <c r="J4" s="379"/>
      <c r="K4" s="379"/>
      <c r="L4" s="379"/>
      <c r="M4" s="379"/>
      <c r="N4" s="379"/>
      <c r="O4" s="379"/>
      <c r="P4" s="379"/>
      <c r="Q4" s="379"/>
      <c r="R4" s="379"/>
      <c r="S4" s="379"/>
      <c r="T4" s="379"/>
      <c r="U4" s="379"/>
      <c r="V4" s="379"/>
      <c r="W4" s="379"/>
      <c r="X4" s="379"/>
      <c r="Y4" s="379"/>
      <c r="Z4" s="379"/>
      <c r="AA4" s="380"/>
      <c r="AB4" s="225"/>
      <c r="BW4" s="49" t="s">
        <v>190</v>
      </c>
      <c r="BX4" s="50" t="s">
        <v>191</v>
      </c>
    </row>
    <row r="5" spans="1:76" ht="11.25" customHeight="1" x14ac:dyDescent="0.25">
      <c r="A5" s="224"/>
      <c r="B5" s="53"/>
      <c r="C5" s="53"/>
      <c r="D5" s="53"/>
      <c r="E5" s="53"/>
      <c r="F5" s="53"/>
      <c r="G5" s="53"/>
      <c r="H5" s="53"/>
      <c r="I5" s="53"/>
      <c r="J5" s="53"/>
      <c r="K5" s="53"/>
      <c r="L5" s="53"/>
      <c r="M5" s="53"/>
      <c r="N5" s="53"/>
      <c r="O5" s="53"/>
      <c r="P5" s="53"/>
      <c r="Q5" s="53"/>
      <c r="R5" s="54"/>
      <c r="S5" s="139"/>
      <c r="T5" s="139"/>
      <c r="U5" s="139"/>
      <c r="V5" s="139"/>
      <c r="W5" s="139"/>
      <c r="X5" s="42"/>
      <c r="Y5" s="42"/>
      <c r="Z5" s="42"/>
      <c r="AA5" s="42"/>
      <c r="AB5" s="226"/>
      <c r="BW5" s="51" t="s">
        <v>198</v>
      </c>
      <c r="BX5" s="52" t="s">
        <v>199</v>
      </c>
    </row>
    <row r="6" spans="1:76" ht="9" hidden="1" customHeight="1" x14ac:dyDescent="0.25">
      <c r="A6" s="224"/>
      <c r="B6" s="54"/>
      <c r="C6" s="54"/>
      <c r="D6" s="54"/>
      <c r="E6" s="54"/>
      <c r="F6" s="54"/>
      <c r="G6" s="54"/>
      <c r="H6" s="54"/>
      <c r="I6" s="54"/>
      <c r="J6" s="54"/>
      <c r="K6" s="54"/>
      <c r="L6" s="54"/>
      <c r="M6" s="54"/>
      <c r="N6" s="54"/>
      <c r="O6" s="54"/>
      <c r="P6" s="54"/>
      <c r="Q6" s="54"/>
      <c r="R6" s="54"/>
      <c r="S6" s="54"/>
      <c r="T6" s="54"/>
      <c r="U6" s="54"/>
      <c r="V6" s="54"/>
      <c r="W6" s="54"/>
      <c r="X6" s="54"/>
      <c r="Y6" s="54"/>
      <c r="Z6" s="54"/>
      <c r="AA6" s="54"/>
      <c r="AB6" s="226"/>
      <c r="BW6" s="51"/>
      <c r="BX6" s="52"/>
    </row>
    <row r="7" spans="1:76" ht="22.5" customHeight="1" x14ac:dyDescent="0.25">
      <c r="A7" s="224"/>
      <c r="B7" s="366" t="s">
        <v>437</v>
      </c>
      <c r="C7" s="366"/>
      <c r="D7" s="366" t="s">
        <v>323</v>
      </c>
      <c r="E7" s="366"/>
      <c r="F7" s="366"/>
      <c r="G7" s="366"/>
      <c r="H7" s="366"/>
      <c r="I7" s="366"/>
      <c r="J7" s="366"/>
      <c r="K7" s="366"/>
      <c r="L7" s="366"/>
      <c r="M7" s="366"/>
      <c r="N7" s="366"/>
      <c r="O7" s="366"/>
      <c r="P7" s="366"/>
      <c r="Q7" s="366"/>
      <c r="R7" s="381" t="s">
        <v>264</v>
      </c>
      <c r="S7" s="381" t="s">
        <v>265</v>
      </c>
      <c r="T7" s="381" t="s">
        <v>266</v>
      </c>
      <c r="U7" s="371" t="s">
        <v>267</v>
      </c>
      <c r="V7" s="339" t="s">
        <v>268</v>
      </c>
      <c r="W7" s="339"/>
      <c r="X7" s="339"/>
      <c r="Y7" s="339"/>
      <c r="Z7" s="339"/>
      <c r="AA7" s="374" t="s">
        <v>269</v>
      </c>
      <c r="AB7" s="226"/>
      <c r="BW7" s="51" t="s">
        <v>201</v>
      </c>
      <c r="BX7" s="52" t="s">
        <v>202</v>
      </c>
    </row>
    <row r="8" spans="1:76" ht="12" customHeight="1" x14ac:dyDescent="0.25">
      <c r="A8" s="224"/>
      <c r="B8" s="366"/>
      <c r="C8" s="366"/>
      <c r="D8" s="384" t="s">
        <v>324</v>
      </c>
      <c r="E8" s="385"/>
      <c r="F8" s="385"/>
      <c r="G8" s="385"/>
      <c r="H8" s="385"/>
      <c r="I8" s="385"/>
      <c r="J8" s="386"/>
      <c r="K8" s="375" t="s">
        <v>325</v>
      </c>
      <c r="L8" s="375"/>
      <c r="M8" s="375"/>
      <c r="N8" s="375"/>
      <c r="O8" s="375"/>
      <c r="P8" s="375"/>
      <c r="Q8" s="375"/>
      <c r="R8" s="382"/>
      <c r="S8" s="382"/>
      <c r="T8" s="382"/>
      <c r="U8" s="372"/>
      <c r="V8" s="143">
        <v>1</v>
      </c>
      <c r="W8" s="143">
        <v>2</v>
      </c>
      <c r="X8" s="143">
        <v>3</v>
      </c>
      <c r="Y8" s="143">
        <v>4</v>
      </c>
      <c r="Z8" s="143">
        <v>5</v>
      </c>
      <c r="AA8" s="374"/>
      <c r="AB8" s="226"/>
      <c r="BW8" s="51" t="s">
        <v>203</v>
      </c>
      <c r="BX8" s="52" t="s">
        <v>204</v>
      </c>
    </row>
    <row r="9" spans="1:76" ht="18" customHeight="1" x14ac:dyDescent="0.25">
      <c r="A9" s="224"/>
      <c r="B9" s="366"/>
      <c r="C9" s="366"/>
      <c r="D9" s="361" t="s">
        <v>26</v>
      </c>
      <c r="E9" s="361"/>
      <c r="F9" s="361"/>
      <c r="G9" s="361" t="s">
        <v>27</v>
      </c>
      <c r="H9" s="361"/>
      <c r="I9" s="361"/>
      <c r="J9" s="387" t="s">
        <v>326</v>
      </c>
      <c r="K9" s="361" t="s">
        <v>28</v>
      </c>
      <c r="L9" s="361"/>
      <c r="M9" s="361"/>
      <c r="N9" s="361" t="s">
        <v>29</v>
      </c>
      <c r="O9" s="361"/>
      <c r="P9" s="361"/>
      <c r="Q9" s="387" t="s">
        <v>326</v>
      </c>
      <c r="R9" s="382"/>
      <c r="S9" s="382"/>
      <c r="T9" s="382"/>
      <c r="U9" s="372"/>
      <c r="V9" s="144" t="s">
        <v>232</v>
      </c>
      <c r="W9" s="144" t="s">
        <v>233</v>
      </c>
      <c r="X9" s="145" t="s">
        <v>234</v>
      </c>
      <c r="Y9" s="145" t="s">
        <v>270</v>
      </c>
      <c r="Z9" s="145" t="s">
        <v>271</v>
      </c>
      <c r="AA9" s="374"/>
      <c r="AB9" s="226"/>
      <c r="BW9" s="51" t="s">
        <v>207</v>
      </c>
      <c r="BX9" s="52" t="s">
        <v>208</v>
      </c>
    </row>
    <row r="10" spans="1:76" ht="40.5" customHeight="1" x14ac:dyDescent="0.25">
      <c r="A10" s="224"/>
      <c r="B10" s="272" t="s">
        <v>400</v>
      </c>
      <c r="C10" s="313" t="s">
        <v>401</v>
      </c>
      <c r="D10" s="228" t="s">
        <v>334</v>
      </c>
      <c r="E10" s="228" t="s">
        <v>335</v>
      </c>
      <c r="F10" s="228" t="s">
        <v>336</v>
      </c>
      <c r="G10" s="228" t="s">
        <v>334</v>
      </c>
      <c r="H10" s="228" t="s">
        <v>335</v>
      </c>
      <c r="I10" s="228" t="s">
        <v>336</v>
      </c>
      <c r="J10" s="388"/>
      <c r="K10" s="228" t="s">
        <v>334</v>
      </c>
      <c r="L10" s="228" t="s">
        <v>335</v>
      </c>
      <c r="M10" s="228" t="s">
        <v>336</v>
      </c>
      <c r="N10" s="228" t="s">
        <v>334</v>
      </c>
      <c r="O10" s="228" t="s">
        <v>335</v>
      </c>
      <c r="P10" s="228" t="s">
        <v>336</v>
      </c>
      <c r="Q10" s="388"/>
      <c r="R10" s="383"/>
      <c r="S10" s="383"/>
      <c r="T10" s="383"/>
      <c r="U10" s="373"/>
      <c r="V10" s="312" t="s">
        <v>56</v>
      </c>
      <c r="W10" s="312" t="s">
        <v>57</v>
      </c>
      <c r="X10" s="312" t="s">
        <v>243</v>
      </c>
      <c r="Y10" s="312" t="s">
        <v>244</v>
      </c>
      <c r="Z10" s="312" t="s">
        <v>245</v>
      </c>
      <c r="AA10" s="374"/>
      <c r="AB10" s="226"/>
      <c r="BW10" s="51" t="s">
        <v>215</v>
      </c>
      <c r="BX10" s="52" t="s">
        <v>216</v>
      </c>
    </row>
    <row r="11" spans="1:76" s="241" customFormat="1" ht="130.15" customHeight="1" x14ac:dyDescent="0.25">
      <c r="A11" s="229"/>
      <c r="B11" s="314" t="s">
        <v>560</v>
      </c>
      <c r="C11" s="314" t="s">
        <v>558</v>
      </c>
      <c r="D11" s="273" t="s">
        <v>434</v>
      </c>
      <c r="E11" s="274"/>
      <c r="F11" s="274"/>
      <c r="G11" s="274" t="s">
        <v>434</v>
      </c>
      <c r="H11" s="274"/>
      <c r="I11" s="274"/>
      <c r="J11" s="282">
        <f t="shared" ref="J11:J35" si="0">IF(D11="x",5,0)+IF(E11="x",3,0)+IF(F11="x",1,0)+IF(G11="x",5,0)+IF(H11="x",3,0)+IF(I11="x",1,0)</f>
        <v>10</v>
      </c>
      <c r="K11" s="274" t="s">
        <v>50</v>
      </c>
      <c r="L11" s="274"/>
      <c r="M11" s="274"/>
      <c r="N11" s="274"/>
      <c r="O11" s="274"/>
      <c r="P11" s="274" t="s">
        <v>50</v>
      </c>
      <c r="Q11" s="282">
        <f t="shared" ref="Q11:Q35" si="1">IF(K11="x",5,0)+IF(L11="x",3,0)+IF(M11="x",1,0)+IF(N11="x",1,0)+IF(O11="x",3,0)+IF(P11="x",5,0)</f>
        <v>10</v>
      </c>
      <c r="R11" s="275">
        <f t="shared" ref="R11:R35" si="2">J11+Q11</f>
        <v>20</v>
      </c>
      <c r="S11" s="280">
        <f>J11+Q11</f>
        <v>20</v>
      </c>
      <c r="T11" s="275">
        <f t="shared" ref="T11:T35" si="3">U11/100</f>
        <v>1</v>
      </c>
      <c r="U11" s="235">
        <v>100</v>
      </c>
      <c r="V11" s="236" t="str">
        <f t="shared" ref="V11:V35" si="4">IF($T11&lt;=0.2,IF($T11&gt;=0,"x",""),"")</f>
        <v/>
      </c>
      <c r="W11" s="236" t="str">
        <f t="shared" ref="W11:W35" si="5">IF(T11&lt;=0.5,IF(T11&gt;=0.21,"x",""),"")</f>
        <v/>
      </c>
      <c r="X11" s="236" t="str">
        <f t="shared" ref="X11:X35" si="6">IF(T11&lt;=0.7,IF(T11&gt;=0.51,"x",""),"")</f>
        <v/>
      </c>
      <c r="Y11" s="236" t="str">
        <f t="shared" ref="Y11:Y35" si="7">IF(T11&lt;=0.9,IF(T11&gt;=0.71,"x",""),"")</f>
        <v/>
      </c>
      <c r="Z11" s="236" t="str">
        <f t="shared" ref="Z11:Z35" si="8">IF(T11&lt;=1,IF(T11&gt;0.9,"x",""),"")</f>
        <v>x</v>
      </c>
      <c r="AA11" s="237"/>
      <c r="AB11" s="238"/>
      <c r="AC11" s="239"/>
      <c r="AD11" s="246"/>
      <c r="AE11" s="246"/>
      <c r="AF11" s="239"/>
      <c r="AG11" s="239"/>
      <c r="AH11" s="239"/>
      <c r="AI11" s="239"/>
      <c r="AJ11" s="239"/>
      <c r="AK11" s="239"/>
      <c r="AL11" s="239"/>
      <c r="AM11" s="239"/>
      <c r="AN11" s="239"/>
      <c r="AO11" s="239"/>
      <c r="AP11" s="239"/>
      <c r="AQ11" s="239"/>
      <c r="AR11" s="239"/>
      <c r="AS11" s="239"/>
      <c r="AT11" s="239"/>
      <c r="AU11" s="239"/>
      <c r="AV11" s="239"/>
      <c r="AW11" s="239"/>
      <c r="AX11" s="239"/>
      <c r="AY11" s="239"/>
      <c r="AZ11" s="239"/>
      <c r="BA11" s="239"/>
      <c r="BB11" s="240"/>
      <c r="BW11" s="242" t="s">
        <v>217</v>
      </c>
      <c r="BX11" s="243" t="s">
        <v>218</v>
      </c>
    </row>
    <row r="12" spans="1:76" s="241" customFormat="1" ht="109.15" customHeight="1" x14ac:dyDescent="0.25">
      <c r="A12" s="229"/>
      <c r="B12" s="314" t="s">
        <v>559</v>
      </c>
      <c r="C12" s="314" t="s">
        <v>557</v>
      </c>
      <c r="D12" s="273" t="s">
        <v>50</v>
      </c>
      <c r="E12" s="274"/>
      <c r="F12" s="274"/>
      <c r="G12" s="274" t="s">
        <v>50</v>
      </c>
      <c r="H12" s="274"/>
      <c r="I12" s="274"/>
      <c r="J12" s="282">
        <f t="shared" si="0"/>
        <v>10</v>
      </c>
      <c r="K12" s="274" t="s">
        <v>50</v>
      </c>
      <c r="L12" s="274"/>
      <c r="M12" s="274"/>
      <c r="N12" s="274"/>
      <c r="O12" s="274"/>
      <c r="P12" s="274" t="s">
        <v>50</v>
      </c>
      <c r="Q12" s="282">
        <f t="shared" si="1"/>
        <v>10</v>
      </c>
      <c r="R12" s="275">
        <f t="shared" si="2"/>
        <v>20</v>
      </c>
      <c r="S12" s="280">
        <f t="shared" ref="S12:S35" si="9">J12+Q12</f>
        <v>20</v>
      </c>
      <c r="T12" s="275">
        <f t="shared" si="3"/>
        <v>0</v>
      </c>
      <c r="U12" s="278"/>
      <c r="V12" s="236" t="str">
        <f t="shared" si="4"/>
        <v>x</v>
      </c>
      <c r="W12" s="236" t="str">
        <f t="shared" si="5"/>
        <v/>
      </c>
      <c r="X12" s="236" t="str">
        <f t="shared" si="6"/>
        <v/>
      </c>
      <c r="Y12" s="236" t="str">
        <f t="shared" si="7"/>
        <v/>
      </c>
      <c r="Z12" s="236" t="str">
        <f t="shared" si="8"/>
        <v/>
      </c>
      <c r="AA12" s="237"/>
      <c r="AB12" s="238"/>
      <c r="BW12" s="242" t="s">
        <v>272</v>
      </c>
      <c r="BX12" s="243" t="s">
        <v>273</v>
      </c>
    </row>
    <row r="13" spans="1:76" s="241" customFormat="1" ht="69.599999999999994" hidden="1" customHeight="1" x14ac:dyDescent="0.25">
      <c r="A13" s="229"/>
      <c r="B13" s="314"/>
      <c r="C13" s="314"/>
      <c r="D13" s="273"/>
      <c r="E13" s="274"/>
      <c r="F13" s="274"/>
      <c r="G13" s="274"/>
      <c r="H13" s="274"/>
      <c r="I13" s="274"/>
      <c r="J13" s="282">
        <f t="shared" si="0"/>
        <v>0</v>
      </c>
      <c r="K13" s="274"/>
      <c r="L13" s="274"/>
      <c r="M13" s="274"/>
      <c r="N13" s="274"/>
      <c r="O13" s="274"/>
      <c r="P13" s="274"/>
      <c r="Q13" s="282">
        <f t="shared" si="1"/>
        <v>0</v>
      </c>
      <c r="R13" s="275">
        <f t="shared" si="2"/>
        <v>0</v>
      </c>
      <c r="S13" s="280">
        <f t="shared" si="9"/>
        <v>0</v>
      </c>
      <c r="T13" s="275">
        <f t="shared" si="3"/>
        <v>1</v>
      </c>
      <c r="U13" s="235">
        <v>100</v>
      </c>
      <c r="V13" s="236" t="str">
        <f t="shared" si="4"/>
        <v/>
      </c>
      <c r="W13" s="236" t="str">
        <f t="shared" si="5"/>
        <v/>
      </c>
      <c r="X13" s="236" t="str">
        <f t="shared" si="6"/>
        <v/>
      </c>
      <c r="Y13" s="236" t="str">
        <f t="shared" si="7"/>
        <v/>
      </c>
      <c r="Z13" s="236" t="str">
        <f t="shared" si="8"/>
        <v>x</v>
      </c>
      <c r="AA13" s="237"/>
      <c r="AB13" s="238"/>
      <c r="AC13" s="239"/>
      <c r="AD13" s="246"/>
      <c r="AE13" s="246"/>
      <c r="AF13" s="239"/>
      <c r="AG13" s="239"/>
      <c r="AH13" s="239"/>
      <c r="AI13" s="239"/>
      <c r="AJ13" s="239"/>
      <c r="AK13" s="239"/>
      <c r="AL13" s="239"/>
      <c r="AM13" s="239"/>
      <c r="AN13" s="239"/>
      <c r="AO13" s="239"/>
      <c r="AP13" s="239"/>
      <c r="AQ13" s="239"/>
      <c r="AR13" s="239"/>
      <c r="AS13" s="239"/>
      <c r="AT13" s="239"/>
      <c r="AU13" s="239"/>
      <c r="AV13" s="239"/>
      <c r="AW13" s="239"/>
      <c r="AX13" s="239"/>
      <c r="AY13" s="239"/>
      <c r="AZ13" s="239"/>
      <c r="BA13" s="239"/>
      <c r="BB13" s="240"/>
      <c r="BW13" s="242" t="s">
        <v>217</v>
      </c>
      <c r="BX13" s="243" t="s">
        <v>218</v>
      </c>
    </row>
    <row r="14" spans="1:76" s="241" customFormat="1" ht="66" hidden="1" customHeight="1" x14ac:dyDescent="0.25">
      <c r="A14" s="229"/>
      <c r="B14" s="314"/>
      <c r="C14" s="314"/>
      <c r="D14" s="273"/>
      <c r="E14" s="274"/>
      <c r="F14" s="274"/>
      <c r="G14" s="274"/>
      <c r="H14" s="274"/>
      <c r="I14" s="274"/>
      <c r="J14" s="282">
        <f t="shared" si="0"/>
        <v>0</v>
      </c>
      <c r="K14" s="274"/>
      <c r="L14" s="274"/>
      <c r="M14" s="274"/>
      <c r="N14" s="274"/>
      <c r="O14" s="274"/>
      <c r="P14" s="274"/>
      <c r="Q14" s="282">
        <f t="shared" si="1"/>
        <v>0</v>
      </c>
      <c r="R14" s="275">
        <f t="shared" si="2"/>
        <v>0</v>
      </c>
      <c r="S14" s="280">
        <f t="shared" si="9"/>
        <v>0</v>
      </c>
      <c r="T14" s="275">
        <f t="shared" si="3"/>
        <v>1</v>
      </c>
      <c r="U14" s="235">
        <v>100</v>
      </c>
      <c r="V14" s="236" t="str">
        <f t="shared" si="4"/>
        <v/>
      </c>
      <c r="W14" s="236" t="str">
        <f t="shared" si="5"/>
        <v/>
      </c>
      <c r="X14" s="236" t="str">
        <f t="shared" si="6"/>
        <v/>
      </c>
      <c r="Y14" s="236" t="str">
        <f t="shared" si="7"/>
        <v/>
      </c>
      <c r="Z14" s="236" t="str">
        <f t="shared" si="8"/>
        <v>x</v>
      </c>
      <c r="AA14" s="237"/>
      <c r="AB14" s="238"/>
      <c r="AC14" s="239"/>
      <c r="AD14" s="246"/>
      <c r="AE14" s="246"/>
      <c r="AF14" s="239"/>
      <c r="AG14" s="239"/>
      <c r="AH14" s="239"/>
      <c r="AI14" s="239"/>
      <c r="AJ14" s="239"/>
      <c r="AK14" s="239"/>
      <c r="AL14" s="239"/>
      <c r="AM14" s="239"/>
      <c r="AN14" s="239"/>
      <c r="AO14" s="239"/>
      <c r="AP14" s="239"/>
      <c r="AQ14" s="239"/>
      <c r="AR14" s="239"/>
      <c r="AS14" s="239"/>
      <c r="AT14" s="239"/>
      <c r="AU14" s="239"/>
      <c r="AV14" s="239"/>
      <c r="AW14" s="239"/>
      <c r="AX14" s="239"/>
      <c r="AY14" s="239"/>
      <c r="AZ14" s="239"/>
      <c r="BA14" s="239"/>
      <c r="BB14" s="240"/>
      <c r="BW14" s="242" t="s">
        <v>217</v>
      </c>
      <c r="BX14" s="243" t="s">
        <v>218</v>
      </c>
    </row>
    <row r="15" spans="1:76" s="241" customFormat="1" ht="47.45" hidden="1" customHeight="1" x14ac:dyDescent="0.25">
      <c r="A15" s="229"/>
      <c r="B15" s="314"/>
      <c r="C15" s="314"/>
      <c r="D15" s="273"/>
      <c r="E15" s="274"/>
      <c r="F15" s="274"/>
      <c r="G15" s="274"/>
      <c r="H15" s="274"/>
      <c r="I15" s="274"/>
      <c r="J15" s="282">
        <f t="shared" si="0"/>
        <v>0</v>
      </c>
      <c r="K15" s="274"/>
      <c r="L15" s="274"/>
      <c r="M15" s="274"/>
      <c r="N15" s="274"/>
      <c r="O15" s="274"/>
      <c r="P15" s="274"/>
      <c r="Q15" s="282">
        <f t="shared" si="1"/>
        <v>0</v>
      </c>
      <c r="R15" s="275">
        <f t="shared" si="2"/>
        <v>0</v>
      </c>
      <c r="S15" s="280">
        <f t="shared" si="9"/>
        <v>0</v>
      </c>
      <c r="T15" s="275">
        <f t="shared" si="3"/>
        <v>1</v>
      </c>
      <c r="U15" s="235">
        <v>100</v>
      </c>
      <c r="V15" s="236" t="str">
        <f t="shared" si="4"/>
        <v/>
      </c>
      <c r="W15" s="236" t="str">
        <f t="shared" si="5"/>
        <v/>
      </c>
      <c r="X15" s="236" t="str">
        <f t="shared" si="6"/>
        <v/>
      </c>
      <c r="Y15" s="236" t="str">
        <f t="shared" si="7"/>
        <v/>
      </c>
      <c r="Z15" s="236" t="str">
        <f t="shared" si="8"/>
        <v>x</v>
      </c>
      <c r="AA15" s="237"/>
      <c r="AB15" s="238"/>
      <c r="AC15" s="239"/>
      <c r="AD15" s="246"/>
      <c r="AE15" s="246"/>
      <c r="AF15" s="239"/>
      <c r="AG15" s="239"/>
      <c r="AH15" s="239"/>
      <c r="AI15" s="239"/>
      <c r="AJ15" s="239"/>
      <c r="AK15" s="239"/>
      <c r="AL15" s="239"/>
      <c r="AM15" s="239"/>
      <c r="AN15" s="239"/>
      <c r="AO15" s="239"/>
      <c r="AP15" s="239"/>
      <c r="AQ15" s="239"/>
      <c r="AR15" s="239"/>
      <c r="AS15" s="239"/>
      <c r="AT15" s="239"/>
      <c r="AU15" s="239"/>
      <c r="AV15" s="239"/>
      <c r="AW15" s="239"/>
      <c r="AX15" s="239"/>
      <c r="AY15" s="239"/>
      <c r="AZ15" s="239"/>
      <c r="BA15" s="239"/>
      <c r="BB15" s="240"/>
      <c r="BW15" s="242" t="s">
        <v>217</v>
      </c>
      <c r="BX15" s="243" t="s">
        <v>218</v>
      </c>
    </row>
    <row r="16" spans="1:76" s="241" customFormat="1" ht="26.25" hidden="1" customHeight="1" x14ac:dyDescent="0.25">
      <c r="A16" s="229"/>
      <c r="B16" s="315"/>
      <c r="C16" s="315"/>
      <c r="D16" s="273"/>
      <c r="E16" s="274"/>
      <c r="F16" s="274"/>
      <c r="G16" s="274"/>
      <c r="H16" s="274"/>
      <c r="I16" s="274"/>
      <c r="J16" s="282">
        <f t="shared" si="0"/>
        <v>0</v>
      </c>
      <c r="K16" s="274"/>
      <c r="L16" s="274"/>
      <c r="M16" s="274"/>
      <c r="N16" s="274"/>
      <c r="O16" s="274"/>
      <c r="P16" s="274"/>
      <c r="Q16" s="282">
        <f t="shared" si="1"/>
        <v>0</v>
      </c>
      <c r="R16" s="275">
        <f t="shared" si="2"/>
        <v>0</v>
      </c>
      <c r="S16" s="280">
        <f t="shared" si="9"/>
        <v>0</v>
      </c>
      <c r="T16" s="275">
        <f t="shared" si="3"/>
        <v>1</v>
      </c>
      <c r="U16" s="235">
        <v>100</v>
      </c>
      <c r="V16" s="236" t="str">
        <f t="shared" si="4"/>
        <v/>
      </c>
      <c r="W16" s="236" t="str">
        <f t="shared" si="5"/>
        <v/>
      </c>
      <c r="X16" s="236" t="str">
        <f t="shared" si="6"/>
        <v/>
      </c>
      <c r="Y16" s="236" t="str">
        <f t="shared" si="7"/>
        <v/>
      </c>
      <c r="Z16" s="236" t="str">
        <f t="shared" si="8"/>
        <v>x</v>
      </c>
      <c r="AA16" s="237"/>
      <c r="AB16" s="238"/>
      <c r="AC16" s="239"/>
      <c r="AD16" s="246"/>
      <c r="AE16" s="246"/>
      <c r="AF16" s="239"/>
      <c r="AG16" s="239"/>
      <c r="AH16" s="239"/>
      <c r="AI16" s="239"/>
      <c r="AJ16" s="239"/>
      <c r="AK16" s="239"/>
      <c r="AL16" s="239"/>
      <c r="AM16" s="239"/>
      <c r="AN16" s="239"/>
      <c r="AO16" s="239"/>
      <c r="AP16" s="239"/>
      <c r="AQ16" s="239"/>
      <c r="AR16" s="239"/>
      <c r="AS16" s="239"/>
      <c r="AT16" s="239"/>
      <c r="AU16" s="239"/>
      <c r="AV16" s="239"/>
      <c r="AW16" s="239"/>
      <c r="AX16" s="239"/>
      <c r="AY16" s="239"/>
      <c r="AZ16" s="239"/>
      <c r="BA16" s="239"/>
      <c r="BB16" s="240"/>
      <c r="BW16" s="242" t="s">
        <v>217</v>
      </c>
      <c r="BX16" s="243" t="s">
        <v>218</v>
      </c>
    </row>
    <row r="17" spans="1:76" s="241" customFormat="1" ht="26.25" hidden="1" customHeight="1" x14ac:dyDescent="0.25">
      <c r="A17" s="229"/>
      <c r="B17" s="315"/>
      <c r="C17" s="315"/>
      <c r="D17" s="276"/>
      <c r="E17" s="277"/>
      <c r="F17" s="277"/>
      <c r="G17" s="277"/>
      <c r="H17" s="277"/>
      <c r="I17" s="277"/>
      <c r="J17" s="282">
        <f t="shared" si="0"/>
        <v>0</v>
      </c>
      <c r="K17" s="277"/>
      <c r="L17" s="277"/>
      <c r="M17" s="277"/>
      <c r="N17" s="277"/>
      <c r="O17" s="277"/>
      <c r="P17" s="277"/>
      <c r="Q17" s="282">
        <f t="shared" si="1"/>
        <v>0</v>
      </c>
      <c r="R17" s="275">
        <f t="shared" si="2"/>
        <v>0</v>
      </c>
      <c r="S17" s="280">
        <f t="shared" si="9"/>
        <v>0</v>
      </c>
      <c r="T17" s="275">
        <f t="shared" si="3"/>
        <v>1</v>
      </c>
      <c r="U17" s="235">
        <v>100</v>
      </c>
      <c r="V17" s="236" t="str">
        <f t="shared" si="4"/>
        <v/>
      </c>
      <c r="W17" s="236" t="str">
        <f t="shared" si="5"/>
        <v/>
      </c>
      <c r="X17" s="236" t="str">
        <f t="shared" si="6"/>
        <v/>
      </c>
      <c r="Y17" s="236" t="str">
        <f t="shared" si="7"/>
        <v/>
      </c>
      <c r="Z17" s="236" t="str">
        <f t="shared" si="8"/>
        <v>x</v>
      </c>
      <c r="AA17" s="237"/>
      <c r="AB17" s="238"/>
      <c r="AC17" s="239"/>
      <c r="AD17" s="246"/>
      <c r="AE17" s="246"/>
      <c r="AF17" s="239"/>
      <c r="AG17" s="239"/>
      <c r="AH17" s="239"/>
      <c r="AI17" s="239"/>
      <c r="AJ17" s="239"/>
      <c r="AK17" s="239"/>
      <c r="AL17" s="239"/>
      <c r="AM17" s="239"/>
      <c r="AN17" s="239"/>
      <c r="AO17" s="239"/>
      <c r="AP17" s="239"/>
      <c r="AQ17" s="239"/>
      <c r="AR17" s="239"/>
      <c r="AS17" s="239"/>
      <c r="AT17" s="239"/>
      <c r="AU17" s="239"/>
      <c r="AV17" s="239"/>
      <c r="AW17" s="239"/>
      <c r="AX17" s="239"/>
      <c r="AY17" s="239"/>
      <c r="AZ17" s="239"/>
      <c r="BA17" s="239"/>
      <c r="BB17" s="240"/>
      <c r="BW17" s="242"/>
      <c r="BX17" s="243"/>
    </row>
    <row r="18" spans="1:76" s="241" customFormat="1" ht="26.25" hidden="1" customHeight="1" x14ac:dyDescent="0.25">
      <c r="A18" s="229"/>
      <c r="B18" s="315"/>
      <c r="C18" s="315"/>
      <c r="D18" s="276"/>
      <c r="E18" s="277"/>
      <c r="F18" s="277"/>
      <c r="G18" s="277"/>
      <c r="H18" s="277"/>
      <c r="I18" s="277"/>
      <c r="J18" s="282">
        <f t="shared" si="0"/>
        <v>0</v>
      </c>
      <c r="K18" s="277"/>
      <c r="L18" s="277"/>
      <c r="M18" s="277"/>
      <c r="N18" s="277"/>
      <c r="O18" s="277"/>
      <c r="P18" s="277"/>
      <c r="Q18" s="282">
        <f t="shared" si="1"/>
        <v>0</v>
      </c>
      <c r="R18" s="275">
        <f t="shared" si="2"/>
        <v>0</v>
      </c>
      <c r="S18" s="280">
        <f t="shared" si="9"/>
        <v>0</v>
      </c>
      <c r="T18" s="275">
        <f t="shared" si="3"/>
        <v>0</v>
      </c>
      <c r="U18" s="278"/>
      <c r="V18" s="236" t="str">
        <f t="shared" si="4"/>
        <v>x</v>
      </c>
      <c r="W18" s="236" t="str">
        <f t="shared" si="5"/>
        <v/>
      </c>
      <c r="X18" s="236" t="str">
        <f t="shared" si="6"/>
        <v/>
      </c>
      <c r="Y18" s="236" t="str">
        <f t="shared" si="7"/>
        <v/>
      </c>
      <c r="Z18" s="236" t="str">
        <f t="shared" si="8"/>
        <v/>
      </c>
      <c r="AA18" s="237"/>
      <c r="AB18" s="238"/>
      <c r="AC18" s="239"/>
      <c r="AD18" s="246"/>
      <c r="AE18" s="246"/>
      <c r="AF18" s="239"/>
      <c r="AG18" s="239"/>
      <c r="AH18" s="239"/>
      <c r="AI18" s="239"/>
      <c r="AJ18" s="239"/>
      <c r="AK18" s="239"/>
      <c r="AL18" s="239"/>
      <c r="AM18" s="239"/>
      <c r="AN18" s="239"/>
      <c r="AO18" s="239"/>
      <c r="AP18" s="239"/>
      <c r="AQ18" s="239"/>
      <c r="AR18" s="239"/>
      <c r="AS18" s="239"/>
      <c r="AT18" s="239"/>
      <c r="AU18" s="239"/>
      <c r="AV18" s="239"/>
      <c r="AW18" s="239"/>
      <c r="AX18" s="239"/>
      <c r="AY18" s="239"/>
      <c r="AZ18" s="239"/>
      <c r="BA18" s="239"/>
      <c r="BB18" s="240"/>
      <c r="BW18" s="242"/>
      <c r="BX18" s="243"/>
    </row>
    <row r="19" spans="1:76" s="241" customFormat="1" ht="26.25" hidden="1" customHeight="1" x14ac:dyDescent="0.25">
      <c r="A19" s="229"/>
      <c r="B19" s="315"/>
      <c r="C19" s="315"/>
      <c r="D19" s="273"/>
      <c r="E19" s="274"/>
      <c r="F19" s="274"/>
      <c r="G19" s="274"/>
      <c r="H19" s="274"/>
      <c r="I19" s="274"/>
      <c r="J19" s="282">
        <f t="shared" si="0"/>
        <v>0</v>
      </c>
      <c r="K19" s="274"/>
      <c r="L19" s="274"/>
      <c r="M19" s="274"/>
      <c r="N19" s="274"/>
      <c r="O19" s="274"/>
      <c r="P19" s="274"/>
      <c r="Q19" s="282">
        <f t="shared" si="1"/>
        <v>0</v>
      </c>
      <c r="R19" s="275">
        <f t="shared" si="2"/>
        <v>0</v>
      </c>
      <c r="S19" s="280">
        <f t="shared" si="9"/>
        <v>0</v>
      </c>
      <c r="T19" s="275">
        <f t="shared" si="3"/>
        <v>0</v>
      </c>
      <c r="U19" s="278"/>
      <c r="V19" s="236" t="str">
        <f t="shared" si="4"/>
        <v>x</v>
      </c>
      <c r="W19" s="236" t="str">
        <f t="shared" si="5"/>
        <v/>
      </c>
      <c r="X19" s="236" t="str">
        <f t="shared" si="6"/>
        <v/>
      </c>
      <c r="Y19" s="236" t="str">
        <f t="shared" si="7"/>
        <v/>
      </c>
      <c r="Z19" s="236" t="str">
        <f t="shared" si="8"/>
        <v/>
      </c>
      <c r="AA19" s="237"/>
      <c r="AB19" s="238"/>
      <c r="BW19" s="242" t="s">
        <v>272</v>
      </c>
      <c r="BX19" s="243" t="s">
        <v>273</v>
      </c>
    </row>
    <row r="20" spans="1:76" s="241" customFormat="1" ht="26.25" hidden="1" customHeight="1" x14ac:dyDescent="0.25">
      <c r="A20" s="229"/>
      <c r="B20" s="315"/>
      <c r="C20" s="315"/>
      <c r="D20" s="273"/>
      <c r="E20" s="274"/>
      <c r="F20" s="274"/>
      <c r="G20" s="274"/>
      <c r="H20" s="274"/>
      <c r="I20" s="274"/>
      <c r="J20" s="282">
        <f t="shared" si="0"/>
        <v>0</v>
      </c>
      <c r="K20" s="274"/>
      <c r="L20" s="274"/>
      <c r="M20" s="274"/>
      <c r="N20" s="274"/>
      <c r="O20" s="274"/>
      <c r="P20" s="274"/>
      <c r="Q20" s="282">
        <f t="shared" si="1"/>
        <v>0</v>
      </c>
      <c r="R20" s="275">
        <f t="shared" si="2"/>
        <v>0</v>
      </c>
      <c r="S20" s="280">
        <f t="shared" si="9"/>
        <v>0</v>
      </c>
      <c r="T20" s="275">
        <f t="shared" si="3"/>
        <v>1</v>
      </c>
      <c r="U20" s="235">
        <v>100</v>
      </c>
      <c r="V20" s="236" t="str">
        <f t="shared" si="4"/>
        <v/>
      </c>
      <c r="W20" s="236" t="str">
        <f t="shared" si="5"/>
        <v/>
      </c>
      <c r="X20" s="236" t="str">
        <f t="shared" si="6"/>
        <v/>
      </c>
      <c r="Y20" s="236" t="str">
        <f t="shared" si="7"/>
        <v/>
      </c>
      <c r="Z20" s="236" t="str">
        <f t="shared" si="8"/>
        <v>x</v>
      </c>
      <c r="AA20" s="237"/>
      <c r="AB20" s="238"/>
      <c r="AC20" s="239"/>
      <c r="AD20" s="246"/>
      <c r="AE20" s="246"/>
      <c r="AF20" s="239"/>
      <c r="AG20" s="239"/>
      <c r="AH20" s="239"/>
      <c r="AI20" s="239"/>
      <c r="AJ20" s="239"/>
      <c r="AK20" s="239"/>
      <c r="AL20" s="239"/>
      <c r="AM20" s="239"/>
      <c r="AN20" s="239"/>
      <c r="AO20" s="239"/>
      <c r="AP20" s="239"/>
      <c r="AQ20" s="239"/>
      <c r="AR20" s="239"/>
      <c r="AS20" s="239"/>
      <c r="AT20" s="239"/>
      <c r="AU20" s="239"/>
      <c r="AV20" s="239"/>
      <c r="AW20" s="239"/>
      <c r="AX20" s="239"/>
      <c r="AY20" s="239"/>
      <c r="AZ20" s="239"/>
      <c r="BA20" s="239"/>
      <c r="BB20" s="240"/>
      <c r="BW20" s="242" t="s">
        <v>217</v>
      </c>
      <c r="BX20" s="243" t="s">
        <v>218</v>
      </c>
    </row>
    <row r="21" spans="1:76" s="241" customFormat="1" ht="26.25" hidden="1" customHeight="1" x14ac:dyDescent="0.25">
      <c r="A21" s="229"/>
      <c r="B21" s="315"/>
      <c r="C21" s="315"/>
      <c r="D21" s="276"/>
      <c r="E21" s="277"/>
      <c r="F21" s="277"/>
      <c r="G21" s="277"/>
      <c r="H21" s="277"/>
      <c r="I21" s="277"/>
      <c r="J21" s="282">
        <f t="shared" si="0"/>
        <v>0</v>
      </c>
      <c r="K21" s="277"/>
      <c r="L21" s="277"/>
      <c r="M21" s="277"/>
      <c r="N21" s="277"/>
      <c r="O21" s="277"/>
      <c r="P21" s="277"/>
      <c r="Q21" s="282">
        <f t="shared" si="1"/>
        <v>0</v>
      </c>
      <c r="R21" s="275">
        <f t="shared" si="2"/>
        <v>0</v>
      </c>
      <c r="S21" s="280">
        <f t="shared" si="9"/>
        <v>0</v>
      </c>
      <c r="T21" s="275">
        <f t="shared" si="3"/>
        <v>1</v>
      </c>
      <c r="U21" s="235">
        <v>100</v>
      </c>
      <c r="V21" s="236" t="str">
        <f t="shared" si="4"/>
        <v/>
      </c>
      <c r="W21" s="236" t="str">
        <f t="shared" si="5"/>
        <v/>
      </c>
      <c r="X21" s="236" t="str">
        <f t="shared" si="6"/>
        <v/>
      </c>
      <c r="Y21" s="236" t="str">
        <f t="shared" si="7"/>
        <v/>
      </c>
      <c r="Z21" s="236" t="str">
        <f t="shared" si="8"/>
        <v>x</v>
      </c>
      <c r="AA21" s="237"/>
      <c r="AB21" s="238"/>
      <c r="AC21" s="239"/>
      <c r="AD21" s="246"/>
      <c r="AE21" s="246"/>
      <c r="AF21" s="239"/>
      <c r="AG21" s="239"/>
      <c r="AH21" s="239"/>
      <c r="AI21" s="239"/>
      <c r="AJ21" s="239"/>
      <c r="AK21" s="239"/>
      <c r="AL21" s="239"/>
      <c r="AM21" s="239"/>
      <c r="AN21" s="239"/>
      <c r="AO21" s="239"/>
      <c r="AP21" s="239"/>
      <c r="AQ21" s="239"/>
      <c r="AR21" s="239"/>
      <c r="AS21" s="239"/>
      <c r="AT21" s="239"/>
      <c r="AU21" s="239"/>
      <c r="AV21" s="239"/>
      <c r="AW21" s="239"/>
      <c r="AX21" s="239"/>
      <c r="AY21" s="239"/>
      <c r="AZ21" s="239"/>
      <c r="BA21" s="239"/>
      <c r="BB21" s="240"/>
      <c r="BW21" s="242"/>
      <c r="BX21" s="243"/>
    </row>
    <row r="22" spans="1:76" s="241" customFormat="1" ht="26.25" hidden="1" customHeight="1" x14ac:dyDescent="0.25">
      <c r="A22" s="229"/>
      <c r="B22" s="315"/>
      <c r="C22" s="315"/>
      <c r="D22" s="276"/>
      <c r="E22" s="277"/>
      <c r="F22" s="277"/>
      <c r="G22" s="277"/>
      <c r="H22" s="277"/>
      <c r="I22" s="277"/>
      <c r="J22" s="282">
        <f t="shared" si="0"/>
        <v>0</v>
      </c>
      <c r="K22" s="277"/>
      <c r="L22" s="277"/>
      <c r="M22" s="277"/>
      <c r="N22" s="277"/>
      <c r="O22" s="277"/>
      <c r="P22" s="277"/>
      <c r="Q22" s="282">
        <f t="shared" si="1"/>
        <v>0</v>
      </c>
      <c r="R22" s="275">
        <f t="shared" si="2"/>
        <v>0</v>
      </c>
      <c r="S22" s="280">
        <f t="shared" si="9"/>
        <v>0</v>
      </c>
      <c r="T22" s="275">
        <f t="shared" si="3"/>
        <v>0</v>
      </c>
      <c r="U22" s="278"/>
      <c r="V22" s="236" t="str">
        <f t="shared" si="4"/>
        <v>x</v>
      </c>
      <c r="W22" s="236" t="str">
        <f t="shared" si="5"/>
        <v/>
      </c>
      <c r="X22" s="236" t="str">
        <f t="shared" si="6"/>
        <v/>
      </c>
      <c r="Y22" s="236" t="str">
        <f t="shared" si="7"/>
        <v/>
      </c>
      <c r="Z22" s="236" t="str">
        <f t="shared" si="8"/>
        <v/>
      </c>
      <c r="AA22" s="237"/>
      <c r="AB22" s="238"/>
      <c r="AC22" s="239"/>
      <c r="AD22" s="246"/>
      <c r="AE22" s="246"/>
      <c r="AF22" s="239"/>
      <c r="AG22" s="239"/>
      <c r="AH22" s="239"/>
      <c r="AI22" s="239"/>
      <c r="AJ22" s="239"/>
      <c r="AK22" s="239"/>
      <c r="AL22" s="239"/>
      <c r="AM22" s="239"/>
      <c r="AN22" s="239"/>
      <c r="AO22" s="239"/>
      <c r="AP22" s="239"/>
      <c r="AQ22" s="239"/>
      <c r="AR22" s="239"/>
      <c r="AS22" s="239"/>
      <c r="AT22" s="239"/>
      <c r="AU22" s="239"/>
      <c r="AV22" s="239"/>
      <c r="AW22" s="239"/>
      <c r="AX22" s="239"/>
      <c r="AY22" s="239"/>
      <c r="AZ22" s="239"/>
      <c r="BA22" s="239"/>
      <c r="BB22" s="240"/>
      <c r="BW22" s="242"/>
      <c r="BX22" s="243"/>
    </row>
    <row r="23" spans="1:76" s="241" customFormat="1" ht="26.25" hidden="1" customHeight="1" x14ac:dyDescent="0.25">
      <c r="A23" s="229"/>
      <c r="B23" s="315"/>
      <c r="C23" s="315"/>
      <c r="D23" s="273"/>
      <c r="E23" s="274"/>
      <c r="F23" s="274"/>
      <c r="G23" s="274"/>
      <c r="H23" s="274"/>
      <c r="I23" s="274"/>
      <c r="J23" s="282">
        <f t="shared" si="0"/>
        <v>0</v>
      </c>
      <c r="K23" s="274"/>
      <c r="L23" s="274"/>
      <c r="M23" s="274"/>
      <c r="N23" s="274"/>
      <c r="O23" s="274"/>
      <c r="P23" s="274"/>
      <c r="Q23" s="282">
        <f t="shared" si="1"/>
        <v>0</v>
      </c>
      <c r="R23" s="275">
        <f t="shared" si="2"/>
        <v>0</v>
      </c>
      <c r="S23" s="280">
        <f t="shared" si="9"/>
        <v>0</v>
      </c>
      <c r="T23" s="275">
        <f t="shared" si="3"/>
        <v>0</v>
      </c>
      <c r="U23" s="278"/>
      <c r="V23" s="236" t="str">
        <f t="shared" si="4"/>
        <v>x</v>
      </c>
      <c r="W23" s="236" t="str">
        <f t="shared" si="5"/>
        <v/>
      </c>
      <c r="X23" s="236" t="str">
        <f t="shared" si="6"/>
        <v/>
      </c>
      <c r="Y23" s="236" t="str">
        <f t="shared" si="7"/>
        <v/>
      </c>
      <c r="Z23" s="236" t="str">
        <f t="shared" si="8"/>
        <v/>
      </c>
      <c r="AA23" s="237"/>
      <c r="AB23" s="238"/>
      <c r="BW23" s="242" t="s">
        <v>272</v>
      </c>
      <c r="BX23" s="243" t="s">
        <v>273</v>
      </c>
    </row>
    <row r="24" spans="1:76" s="241" customFormat="1" ht="26.25" hidden="1" customHeight="1" x14ac:dyDescent="0.25">
      <c r="A24" s="229"/>
      <c r="B24" s="315"/>
      <c r="C24" s="315"/>
      <c r="D24" s="273"/>
      <c r="E24" s="274"/>
      <c r="F24" s="274"/>
      <c r="G24" s="274"/>
      <c r="H24" s="274"/>
      <c r="I24" s="274"/>
      <c r="J24" s="282">
        <f t="shared" si="0"/>
        <v>0</v>
      </c>
      <c r="K24" s="274"/>
      <c r="L24" s="274"/>
      <c r="M24" s="274"/>
      <c r="N24" s="274"/>
      <c r="O24" s="274"/>
      <c r="P24" s="274"/>
      <c r="Q24" s="282">
        <f t="shared" si="1"/>
        <v>0</v>
      </c>
      <c r="R24" s="275">
        <f t="shared" si="2"/>
        <v>0</v>
      </c>
      <c r="S24" s="280">
        <f t="shared" si="9"/>
        <v>0</v>
      </c>
      <c r="T24" s="275">
        <f t="shared" si="3"/>
        <v>1</v>
      </c>
      <c r="U24" s="235">
        <v>100</v>
      </c>
      <c r="V24" s="236" t="str">
        <f t="shared" si="4"/>
        <v/>
      </c>
      <c r="W24" s="236" t="str">
        <f t="shared" si="5"/>
        <v/>
      </c>
      <c r="X24" s="236" t="str">
        <f t="shared" si="6"/>
        <v/>
      </c>
      <c r="Y24" s="236" t="str">
        <f t="shared" si="7"/>
        <v/>
      </c>
      <c r="Z24" s="236" t="str">
        <f t="shared" si="8"/>
        <v>x</v>
      </c>
      <c r="AA24" s="237"/>
      <c r="AB24" s="238"/>
      <c r="AC24" s="239"/>
      <c r="AD24" s="246"/>
      <c r="AE24" s="246"/>
      <c r="AF24" s="239"/>
      <c r="AG24" s="239"/>
      <c r="AH24" s="239"/>
      <c r="AI24" s="239"/>
      <c r="AJ24" s="239"/>
      <c r="AK24" s="239"/>
      <c r="AL24" s="239"/>
      <c r="AM24" s="239"/>
      <c r="AN24" s="239"/>
      <c r="AO24" s="239"/>
      <c r="AP24" s="239"/>
      <c r="AQ24" s="239"/>
      <c r="AR24" s="239"/>
      <c r="AS24" s="239"/>
      <c r="AT24" s="239"/>
      <c r="AU24" s="239"/>
      <c r="AV24" s="239"/>
      <c r="AW24" s="239"/>
      <c r="AX24" s="239"/>
      <c r="AY24" s="239"/>
      <c r="AZ24" s="239"/>
      <c r="BA24" s="239"/>
      <c r="BB24" s="240"/>
      <c r="BW24" s="242" t="s">
        <v>217</v>
      </c>
      <c r="BX24" s="243" t="s">
        <v>218</v>
      </c>
    </row>
    <row r="25" spans="1:76" s="241" customFormat="1" ht="26.25" hidden="1" customHeight="1" x14ac:dyDescent="0.25">
      <c r="A25" s="229"/>
      <c r="B25" s="315"/>
      <c r="C25" s="315"/>
      <c r="D25" s="276"/>
      <c r="E25" s="277"/>
      <c r="F25" s="277"/>
      <c r="G25" s="277"/>
      <c r="H25" s="277"/>
      <c r="I25" s="277"/>
      <c r="J25" s="282">
        <f t="shared" si="0"/>
        <v>0</v>
      </c>
      <c r="K25" s="277"/>
      <c r="L25" s="277"/>
      <c r="M25" s="277"/>
      <c r="N25" s="277"/>
      <c r="O25" s="277"/>
      <c r="P25" s="277"/>
      <c r="Q25" s="282">
        <f t="shared" si="1"/>
        <v>0</v>
      </c>
      <c r="R25" s="275">
        <f t="shared" si="2"/>
        <v>0</v>
      </c>
      <c r="S25" s="280">
        <f t="shared" si="9"/>
        <v>0</v>
      </c>
      <c r="T25" s="275">
        <f t="shared" si="3"/>
        <v>1</v>
      </c>
      <c r="U25" s="235">
        <v>100</v>
      </c>
      <c r="V25" s="236" t="str">
        <f t="shared" si="4"/>
        <v/>
      </c>
      <c r="W25" s="236" t="str">
        <f t="shared" si="5"/>
        <v/>
      </c>
      <c r="X25" s="236" t="str">
        <f t="shared" si="6"/>
        <v/>
      </c>
      <c r="Y25" s="236" t="str">
        <f t="shared" si="7"/>
        <v/>
      </c>
      <c r="Z25" s="236" t="str">
        <f t="shared" si="8"/>
        <v>x</v>
      </c>
      <c r="AA25" s="237"/>
      <c r="AB25" s="238"/>
      <c r="AC25" s="239"/>
      <c r="AD25" s="246"/>
      <c r="AE25" s="246"/>
      <c r="AF25" s="239"/>
      <c r="AG25" s="239"/>
      <c r="AH25" s="239"/>
      <c r="AI25" s="239"/>
      <c r="AJ25" s="239"/>
      <c r="AK25" s="239"/>
      <c r="AL25" s="239"/>
      <c r="AM25" s="239"/>
      <c r="AN25" s="239"/>
      <c r="AO25" s="239"/>
      <c r="AP25" s="239"/>
      <c r="AQ25" s="239"/>
      <c r="AR25" s="239"/>
      <c r="AS25" s="239"/>
      <c r="AT25" s="239"/>
      <c r="AU25" s="239"/>
      <c r="AV25" s="239"/>
      <c r="AW25" s="239"/>
      <c r="AX25" s="239"/>
      <c r="AY25" s="239"/>
      <c r="AZ25" s="239"/>
      <c r="BA25" s="239"/>
      <c r="BB25" s="240"/>
      <c r="BW25" s="242"/>
      <c r="BX25" s="243"/>
    </row>
    <row r="26" spans="1:76" s="241" customFormat="1" ht="26.25" hidden="1" customHeight="1" x14ac:dyDescent="0.25">
      <c r="A26" s="229"/>
      <c r="B26" s="315"/>
      <c r="C26" s="315"/>
      <c r="D26" s="276"/>
      <c r="E26" s="277"/>
      <c r="F26" s="277"/>
      <c r="G26" s="277"/>
      <c r="H26" s="277"/>
      <c r="I26" s="277"/>
      <c r="J26" s="282">
        <f t="shared" si="0"/>
        <v>0</v>
      </c>
      <c r="K26" s="277"/>
      <c r="L26" s="277"/>
      <c r="M26" s="277"/>
      <c r="N26" s="277"/>
      <c r="O26" s="277"/>
      <c r="P26" s="277"/>
      <c r="Q26" s="282">
        <f t="shared" si="1"/>
        <v>0</v>
      </c>
      <c r="R26" s="275">
        <f t="shared" si="2"/>
        <v>0</v>
      </c>
      <c r="S26" s="280">
        <f t="shared" si="9"/>
        <v>0</v>
      </c>
      <c r="T26" s="275">
        <f t="shared" si="3"/>
        <v>0</v>
      </c>
      <c r="U26" s="278"/>
      <c r="V26" s="236" t="str">
        <f t="shared" si="4"/>
        <v>x</v>
      </c>
      <c r="W26" s="236" t="str">
        <f t="shared" si="5"/>
        <v/>
      </c>
      <c r="X26" s="236" t="str">
        <f t="shared" si="6"/>
        <v/>
      </c>
      <c r="Y26" s="236" t="str">
        <f t="shared" si="7"/>
        <v/>
      </c>
      <c r="Z26" s="236" t="str">
        <f t="shared" si="8"/>
        <v/>
      </c>
      <c r="AA26" s="237"/>
      <c r="AB26" s="238"/>
      <c r="AC26" s="239"/>
      <c r="AD26" s="246"/>
      <c r="AE26" s="246"/>
      <c r="AF26" s="239"/>
      <c r="AG26" s="239"/>
      <c r="AH26" s="239"/>
      <c r="AI26" s="239"/>
      <c r="AJ26" s="239"/>
      <c r="AK26" s="239"/>
      <c r="AL26" s="239"/>
      <c r="AM26" s="239"/>
      <c r="AN26" s="239"/>
      <c r="AO26" s="239"/>
      <c r="AP26" s="239"/>
      <c r="AQ26" s="239"/>
      <c r="AR26" s="239"/>
      <c r="AS26" s="239"/>
      <c r="AT26" s="239"/>
      <c r="AU26" s="239"/>
      <c r="AV26" s="239"/>
      <c r="AW26" s="239"/>
      <c r="AX26" s="239"/>
      <c r="AY26" s="239"/>
      <c r="AZ26" s="239"/>
      <c r="BA26" s="239"/>
      <c r="BB26" s="240"/>
      <c r="BW26" s="242"/>
      <c r="BX26" s="243"/>
    </row>
    <row r="27" spans="1:76" s="241" customFormat="1" ht="26.25" hidden="1" customHeight="1" x14ac:dyDescent="0.25">
      <c r="A27" s="229"/>
      <c r="B27" s="315"/>
      <c r="C27" s="315"/>
      <c r="D27" s="273"/>
      <c r="E27" s="274"/>
      <c r="F27" s="274"/>
      <c r="G27" s="274"/>
      <c r="H27" s="274"/>
      <c r="I27" s="274"/>
      <c r="J27" s="282">
        <f t="shared" si="0"/>
        <v>0</v>
      </c>
      <c r="K27" s="274"/>
      <c r="L27" s="274"/>
      <c r="M27" s="274"/>
      <c r="N27" s="274"/>
      <c r="O27" s="274"/>
      <c r="P27" s="274"/>
      <c r="Q27" s="282">
        <f t="shared" si="1"/>
        <v>0</v>
      </c>
      <c r="R27" s="275">
        <f t="shared" si="2"/>
        <v>0</v>
      </c>
      <c r="S27" s="280">
        <f t="shared" si="9"/>
        <v>0</v>
      </c>
      <c r="T27" s="275">
        <f t="shared" si="3"/>
        <v>0</v>
      </c>
      <c r="U27" s="278"/>
      <c r="V27" s="236" t="str">
        <f t="shared" si="4"/>
        <v>x</v>
      </c>
      <c r="W27" s="236" t="str">
        <f t="shared" si="5"/>
        <v/>
      </c>
      <c r="X27" s="236" t="str">
        <f t="shared" si="6"/>
        <v/>
      </c>
      <c r="Y27" s="236" t="str">
        <f t="shared" si="7"/>
        <v/>
      </c>
      <c r="Z27" s="236" t="str">
        <f t="shared" si="8"/>
        <v/>
      </c>
      <c r="AA27" s="237"/>
      <c r="AB27" s="238"/>
      <c r="BW27" s="242" t="s">
        <v>272</v>
      </c>
      <c r="BX27" s="243" t="s">
        <v>273</v>
      </c>
    </row>
    <row r="28" spans="1:76" s="241" customFormat="1" ht="26.25" hidden="1" customHeight="1" x14ac:dyDescent="0.25">
      <c r="A28" s="229"/>
      <c r="B28" s="315"/>
      <c r="C28" s="315"/>
      <c r="D28" s="273"/>
      <c r="E28" s="274"/>
      <c r="F28" s="274"/>
      <c r="G28" s="274"/>
      <c r="H28" s="274"/>
      <c r="I28" s="274"/>
      <c r="J28" s="282">
        <f t="shared" si="0"/>
        <v>0</v>
      </c>
      <c r="K28" s="274"/>
      <c r="L28" s="274"/>
      <c r="M28" s="274"/>
      <c r="N28" s="274"/>
      <c r="O28" s="274"/>
      <c r="P28" s="274"/>
      <c r="Q28" s="282">
        <f t="shared" si="1"/>
        <v>0</v>
      </c>
      <c r="R28" s="275">
        <f t="shared" si="2"/>
        <v>0</v>
      </c>
      <c r="S28" s="280">
        <f t="shared" si="9"/>
        <v>0</v>
      </c>
      <c r="T28" s="275">
        <f t="shared" si="3"/>
        <v>1</v>
      </c>
      <c r="U28" s="235">
        <v>100</v>
      </c>
      <c r="V28" s="236" t="str">
        <f t="shared" si="4"/>
        <v/>
      </c>
      <c r="W28" s="236" t="str">
        <f t="shared" si="5"/>
        <v/>
      </c>
      <c r="X28" s="236" t="str">
        <f t="shared" si="6"/>
        <v/>
      </c>
      <c r="Y28" s="236" t="str">
        <f t="shared" si="7"/>
        <v/>
      </c>
      <c r="Z28" s="236" t="str">
        <f t="shared" si="8"/>
        <v>x</v>
      </c>
      <c r="AA28" s="237"/>
      <c r="AB28" s="238"/>
      <c r="AC28" s="239"/>
      <c r="AD28" s="246"/>
      <c r="AE28" s="246"/>
      <c r="AF28" s="239"/>
      <c r="AG28" s="239"/>
      <c r="AH28" s="239"/>
      <c r="AI28" s="239"/>
      <c r="AJ28" s="239"/>
      <c r="AK28" s="239"/>
      <c r="AL28" s="239"/>
      <c r="AM28" s="239"/>
      <c r="AN28" s="239"/>
      <c r="AO28" s="239"/>
      <c r="AP28" s="239"/>
      <c r="AQ28" s="239"/>
      <c r="AR28" s="239"/>
      <c r="AS28" s="239"/>
      <c r="AT28" s="239"/>
      <c r="AU28" s="239"/>
      <c r="AV28" s="239"/>
      <c r="AW28" s="239"/>
      <c r="AX28" s="239"/>
      <c r="AY28" s="239"/>
      <c r="AZ28" s="239"/>
      <c r="BA28" s="239"/>
      <c r="BB28" s="240"/>
      <c r="BW28" s="242" t="s">
        <v>217</v>
      </c>
      <c r="BX28" s="243" t="s">
        <v>218</v>
      </c>
    </row>
    <row r="29" spans="1:76" s="241" customFormat="1" ht="26.25" hidden="1" customHeight="1" x14ac:dyDescent="0.25">
      <c r="A29" s="229"/>
      <c r="B29" s="315"/>
      <c r="C29" s="315"/>
      <c r="D29" s="276"/>
      <c r="E29" s="277"/>
      <c r="F29" s="277"/>
      <c r="G29" s="277"/>
      <c r="H29" s="277"/>
      <c r="I29" s="277"/>
      <c r="J29" s="282">
        <f t="shared" si="0"/>
        <v>0</v>
      </c>
      <c r="K29" s="277"/>
      <c r="L29" s="277"/>
      <c r="M29" s="277"/>
      <c r="N29" s="277"/>
      <c r="O29" s="277"/>
      <c r="P29" s="277"/>
      <c r="Q29" s="282">
        <f t="shared" si="1"/>
        <v>0</v>
      </c>
      <c r="R29" s="275">
        <f t="shared" si="2"/>
        <v>0</v>
      </c>
      <c r="S29" s="280">
        <f t="shared" si="9"/>
        <v>0</v>
      </c>
      <c r="T29" s="275">
        <f t="shared" si="3"/>
        <v>1</v>
      </c>
      <c r="U29" s="235">
        <v>100</v>
      </c>
      <c r="V29" s="236" t="str">
        <f t="shared" si="4"/>
        <v/>
      </c>
      <c r="W29" s="236" t="str">
        <f t="shared" si="5"/>
        <v/>
      </c>
      <c r="X29" s="236" t="str">
        <f t="shared" si="6"/>
        <v/>
      </c>
      <c r="Y29" s="236" t="str">
        <f t="shared" si="7"/>
        <v/>
      </c>
      <c r="Z29" s="236" t="str">
        <f t="shared" si="8"/>
        <v>x</v>
      </c>
      <c r="AA29" s="237"/>
      <c r="AB29" s="238"/>
      <c r="AC29" s="239"/>
      <c r="AD29" s="246"/>
      <c r="AE29" s="246"/>
      <c r="AF29" s="239"/>
      <c r="AG29" s="239"/>
      <c r="AH29" s="239"/>
      <c r="AI29" s="239"/>
      <c r="AJ29" s="239"/>
      <c r="AK29" s="239"/>
      <c r="AL29" s="239"/>
      <c r="AM29" s="239"/>
      <c r="AN29" s="239"/>
      <c r="AO29" s="239"/>
      <c r="AP29" s="239"/>
      <c r="AQ29" s="239"/>
      <c r="AR29" s="239"/>
      <c r="AS29" s="239"/>
      <c r="AT29" s="239"/>
      <c r="AU29" s="239"/>
      <c r="AV29" s="239"/>
      <c r="AW29" s="239"/>
      <c r="AX29" s="239"/>
      <c r="AY29" s="239"/>
      <c r="AZ29" s="239"/>
      <c r="BA29" s="239"/>
      <c r="BB29" s="240"/>
      <c r="BW29" s="242"/>
      <c r="BX29" s="243"/>
    </row>
    <row r="30" spans="1:76" s="241" customFormat="1" ht="26.25" hidden="1" customHeight="1" x14ac:dyDescent="0.25">
      <c r="A30" s="229"/>
      <c r="B30" s="315"/>
      <c r="C30" s="315"/>
      <c r="D30" s="276"/>
      <c r="E30" s="277"/>
      <c r="F30" s="277"/>
      <c r="G30" s="277"/>
      <c r="H30" s="277"/>
      <c r="I30" s="277"/>
      <c r="J30" s="282">
        <f t="shared" si="0"/>
        <v>0</v>
      </c>
      <c r="K30" s="277"/>
      <c r="L30" s="277"/>
      <c r="M30" s="277"/>
      <c r="N30" s="277"/>
      <c r="O30" s="277"/>
      <c r="P30" s="277"/>
      <c r="Q30" s="282">
        <f t="shared" si="1"/>
        <v>0</v>
      </c>
      <c r="R30" s="275">
        <f t="shared" si="2"/>
        <v>0</v>
      </c>
      <c r="S30" s="280">
        <f t="shared" si="9"/>
        <v>0</v>
      </c>
      <c r="T30" s="275">
        <f t="shared" si="3"/>
        <v>0</v>
      </c>
      <c r="U30" s="278"/>
      <c r="V30" s="236" t="str">
        <f t="shared" si="4"/>
        <v>x</v>
      </c>
      <c r="W30" s="236" t="str">
        <f t="shared" si="5"/>
        <v/>
      </c>
      <c r="X30" s="236" t="str">
        <f t="shared" si="6"/>
        <v/>
      </c>
      <c r="Y30" s="236" t="str">
        <f t="shared" si="7"/>
        <v/>
      </c>
      <c r="Z30" s="236" t="str">
        <f t="shared" si="8"/>
        <v/>
      </c>
      <c r="AA30" s="237"/>
      <c r="AB30" s="238"/>
      <c r="AC30" s="239"/>
      <c r="AD30" s="246"/>
      <c r="AE30" s="246"/>
      <c r="AF30" s="239"/>
      <c r="AG30" s="239"/>
      <c r="AH30" s="239"/>
      <c r="AI30" s="239"/>
      <c r="AJ30" s="239"/>
      <c r="AK30" s="239"/>
      <c r="AL30" s="239"/>
      <c r="AM30" s="239"/>
      <c r="AN30" s="239"/>
      <c r="AO30" s="239"/>
      <c r="AP30" s="239"/>
      <c r="AQ30" s="239"/>
      <c r="AR30" s="239"/>
      <c r="AS30" s="239"/>
      <c r="AT30" s="239"/>
      <c r="AU30" s="239"/>
      <c r="AV30" s="239"/>
      <c r="AW30" s="239"/>
      <c r="AX30" s="239"/>
      <c r="AY30" s="239"/>
      <c r="AZ30" s="239"/>
      <c r="BA30" s="239"/>
      <c r="BB30" s="240"/>
      <c r="BW30" s="242"/>
      <c r="BX30" s="243"/>
    </row>
    <row r="31" spans="1:76" s="241" customFormat="1" ht="26.25" hidden="1" customHeight="1" x14ac:dyDescent="0.25">
      <c r="A31" s="229"/>
      <c r="B31" s="315"/>
      <c r="C31" s="315"/>
      <c r="D31" s="273"/>
      <c r="E31" s="274"/>
      <c r="F31" s="274"/>
      <c r="G31" s="274"/>
      <c r="H31" s="274"/>
      <c r="I31" s="274"/>
      <c r="J31" s="282">
        <f t="shared" si="0"/>
        <v>0</v>
      </c>
      <c r="K31" s="274"/>
      <c r="L31" s="274"/>
      <c r="M31" s="274"/>
      <c r="N31" s="274"/>
      <c r="O31" s="274"/>
      <c r="P31" s="274"/>
      <c r="Q31" s="282">
        <f t="shared" si="1"/>
        <v>0</v>
      </c>
      <c r="R31" s="275">
        <f t="shared" si="2"/>
        <v>0</v>
      </c>
      <c r="S31" s="280">
        <f t="shared" si="9"/>
        <v>0</v>
      </c>
      <c r="T31" s="275">
        <f t="shared" si="3"/>
        <v>0</v>
      </c>
      <c r="U31" s="278"/>
      <c r="V31" s="236" t="str">
        <f t="shared" si="4"/>
        <v>x</v>
      </c>
      <c r="W31" s="236" t="str">
        <f t="shared" si="5"/>
        <v/>
      </c>
      <c r="X31" s="236" t="str">
        <f t="shared" si="6"/>
        <v/>
      </c>
      <c r="Y31" s="236" t="str">
        <f t="shared" si="7"/>
        <v/>
      </c>
      <c r="Z31" s="236" t="str">
        <f t="shared" si="8"/>
        <v/>
      </c>
      <c r="AA31" s="237"/>
      <c r="AB31" s="238"/>
      <c r="BW31" s="242" t="s">
        <v>272</v>
      </c>
      <c r="BX31" s="243" t="s">
        <v>273</v>
      </c>
    </row>
    <row r="32" spans="1:76" s="241" customFormat="1" ht="26.25" hidden="1" customHeight="1" x14ac:dyDescent="0.25">
      <c r="A32" s="229"/>
      <c r="B32" s="315"/>
      <c r="C32" s="315"/>
      <c r="D32" s="273"/>
      <c r="E32" s="274"/>
      <c r="F32" s="274"/>
      <c r="G32" s="274"/>
      <c r="H32" s="274"/>
      <c r="I32" s="274"/>
      <c r="J32" s="282">
        <f t="shared" si="0"/>
        <v>0</v>
      </c>
      <c r="K32" s="274"/>
      <c r="L32" s="274"/>
      <c r="M32" s="274"/>
      <c r="N32" s="274"/>
      <c r="O32" s="274"/>
      <c r="P32" s="274"/>
      <c r="Q32" s="282">
        <f t="shared" si="1"/>
        <v>0</v>
      </c>
      <c r="R32" s="275">
        <f t="shared" si="2"/>
        <v>0</v>
      </c>
      <c r="S32" s="280">
        <f t="shared" si="9"/>
        <v>0</v>
      </c>
      <c r="T32" s="275">
        <f t="shared" si="3"/>
        <v>1</v>
      </c>
      <c r="U32" s="235">
        <v>100</v>
      </c>
      <c r="V32" s="236" t="str">
        <f t="shared" si="4"/>
        <v/>
      </c>
      <c r="W32" s="236" t="str">
        <f t="shared" si="5"/>
        <v/>
      </c>
      <c r="X32" s="236" t="str">
        <f t="shared" si="6"/>
        <v/>
      </c>
      <c r="Y32" s="236" t="str">
        <f t="shared" si="7"/>
        <v/>
      </c>
      <c r="Z32" s="236" t="str">
        <f t="shared" si="8"/>
        <v>x</v>
      </c>
      <c r="AA32" s="237"/>
      <c r="AB32" s="238"/>
      <c r="AC32" s="239"/>
      <c r="AD32" s="246"/>
      <c r="AE32" s="246"/>
      <c r="AF32" s="239"/>
      <c r="AG32" s="239"/>
      <c r="AH32" s="239"/>
      <c r="AI32" s="239"/>
      <c r="AJ32" s="239"/>
      <c r="AK32" s="239"/>
      <c r="AL32" s="239"/>
      <c r="AM32" s="239"/>
      <c r="AN32" s="239"/>
      <c r="AO32" s="239"/>
      <c r="AP32" s="239"/>
      <c r="AQ32" s="239"/>
      <c r="AR32" s="239"/>
      <c r="AS32" s="239"/>
      <c r="AT32" s="239"/>
      <c r="AU32" s="239"/>
      <c r="AV32" s="239"/>
      <c r="AW32" s="239"/>
      <c r="AX32" s="239"/>
      <c r="AY32" s="239"/>
      <c r="AZ32" s="239"/>
      <c r="BA32" s="239"/>
      <c r="BB32" s="240"/>
      <c r="BW32" s="242" t="s">
        <v>217</v>
      </c>
      <c r="BX32" s="243" t="s">
        <v>218</v>
      </c>
    </row>
    <row r="33" spans="1:76" s="241" customFormat="1" ht="26.25" hidden="1" customHeight="1" x14ac:dyDescent="0.25">
      <c r="A33" s="229"/>
      <c r="B33" s="315"/>
      <c r="C33" s="315"/>
      <c r="D33" s="276"/>
      <c r="E33" s="277"/>
      <c r="F33" s="277"/>
      <c r="G33" s="277"/>
      <c r="H33" s="277"/>
      <c r="I33" s="277"/>
      <c r="J33" s="282">
        <f t="shared" si="0"/>
        <v>0</v>
      </c>
      <c r="K33" s="277"/>
      <c r="L33" s="277"/>
      <c r="M33" s="277"/>
      <c r="N33" s="277"/>
      <c r="O33" s="277"/>
      <c r="P33" s="277"/>
      <c r="Q33" s="282">
        <f t="shared" si="1"/>
        <v>0</v>
      </c>
      <c r="R33" s="275">
        <f t="shared" si="2"/>
        <v>0</v>
      </c>
      <c r="S33" s="280">
        <f t="shared" si="9"/>
        <v>0</v>
      </c>
      <c r="T33" s="275">
        <f t="shared" si="3"/>
        <v>1</v>
      </c>
      <c r="U33" s="235">
        <v>100</v>
      </c>
      <c r="V33" s="236" t="str">
        <f t="shared" si="4"/>
        <v/>
      </c>
      <c r="W33" s="236" t="str">
        <f t="shared" si="5"/>
        <v/>
      </c>
      <c r="X33" s="236" t="str">
        <f t="shared" si="6"/>
        <v/>
      </c>
      <c r="Y33" s="236" t="str">
        <f t="shared" si="7"/>
        <v/>
      </c>
      <c r="Z33" s="236" t="str">
        <f t="shared" si="8"/>
        <v>x</v>
      </c>
      <c r="AA33" s="237"/>
      <c r="AB33" s="238"/>
      <c r="AC33" s="239"/>
      <c r="AD33" s="246"/>
      <c r="AE33" s="246"/>
      <c r="AF33" s="239"/>
      <c r="AG33" s="239"/>
      <c r="AH33" s="239"/>
      <c r="AI33" s="239"/>
      <c r="AJ33" s="239"/>
      <c r="AK33" s="239"/>
      <c r="AL33" s="239"/>
      <c r="AM33" s="239"/>
      <c r="AN33" s="239"/>
      <c r="AO33" s="239"/>
      <c r="AP33" s="239"/>
      <c r="AQ33" s="239"/>
      <c r="AR33" s="239"/>
      <c r="AS33" s="239"/>
      <c r="AT33" s="239"/>
      <c r="AU33" s="239"/>
      <c r="AV33" s="239"/>
      <c r="AW33" s="239"/>
      <c r="AX33" s="239"/>
      <c r="AY33" s="239"/>
      <c r="AZ33" s="239"/>
      <c r="BA33" s="239"/>
      <c r="BB33" s="240"/>
      <c r="BW33" s="242"/>
      <c r="BX33" s="243"/>
    </row>
    <row r="34" spans="1:76" s="241" customFormat="1" ht="26.25" hidden="1" customHeight="1" x14ac:dyDescent="0.25">
      <c r="A34" s="229"/>
      <c r="B34" s="315"/>
      <c r="C34" s="315"/>
      <c r="D34" s="276"/>
      <c r="E34" s="277"/>
      <c r="F34" s="277"/>
      <c r="G34" s="277"/>
      <c r="H34" s="277"/>
      <c r="I34" s="277"/>
      <c r="J34" s="282">
        <f t="shared" si="0"/>
        <v>0</v>
      </c>
      <c r="K34" s="277"/>
      <c r="L34" s="277"/>
      <c r="M34" s="277"/>
      <c r="N34" s="277"/>
      <c r="O34" s="277"/>
      <c r="P34" s="277"/>
      <c r="Q34" s="282">
        <f t="shared" si="1"/>
        <v>0</v>
      </c>
      <c r="R34" s="275">
        <f t="shared" si="2"/>
        <v>0</v>
      </c>
      <c r="S34" s="280">
        <f t="shared" si="9"/>
        <v>0</v>
      </c>
      <c r="T34" s="275">
        <f t="shared" si="3"/>
        <v>0</v>
      </c>
      <c r="U34" s="278"/>
      <c r="V34" s="236" t="str">
        <f t="shared" si="4"/>
        <v>x</v>
      </c>
      <c r="W34" s="236" t="str">
        <f t="shared" si="5"/>
        <v/>
      </c>
      <c r="X34" s="236" t="str">
        <f t="shared" si="6"/>
        <v/>
      </c>
      <c r="Y34" s="236" t="str">
        <f t="shared" si="7"/>
        <v/>
      </c>
      <c r="Z34" s="236" t="str">
        <f t="shared" si="8"/>
        <v/>
      </c>
      <c r="AA34" s="237"/>
      <c r="AB34" s="238"/>
      <c r="AC34" s="239"/>
      <c r="AD34" s="246"/>
      <c r="AE34" s="246"/>
      <c r="AF34" s="239"/>
      <c r="AG34" s="239"/>
      <c r="AH34" s="239"/>
      <c r="AI34" s="239"/>
      <c r="AJ34" s="239"/>
      <c r="AK34" s="239"/>
      <c r="AL34" s="239"/>
      <c r="AM34" s="239"/>
      <c r="AN34" s="239"/>
      <c r="AO34" s="239"/>
      <c r="AP34" s="239"/>
      <c r="AQ34" s="239"/>
      <c r="AR34" s="239"/>
      <c r="AS34" s="239"/>
      <c r="AT34" s="239"/>
      <c r="AU34" s="239"/>
      <c r="AV34" s="239"/>
      <c r="AW34" s="239"/>
      <c r="AX34" s="239"/>
      <c r="AY34" s="239"/>
      <c r="AZ34" s="239"/>
      <c r="BA34" s="239"/>
      <c r="BB34" s="240"/>
      <c r="BW34" s="242"/>
      <c r="BX34" s="243"/>
    </row>
    <row r="35" spans="1:76" s="241" customFormat="1" ht="26.25" hidden="1" customHeight="1" x14ac:dyDescent="0.25">
      <c r="A35" s="229"/>
      <c r="B35" s="315"/>
      <c r="C35" s="315"/>
      <c r="D35" s="273"/>
      <c r="E35" s="274"/>
      <c r="F35" s="274"/>
      <c r="G35" s="274"/>
      <c r="H35" s="274"/>
      <c r="I35" s="274"/>
      <c r="J35" s="282">
        <f t="shared" si="0"/>
        <v>0</v>
      </c>
      <c r="K35" s="274"/>
      <c r="L35" s="274"/>
      <c r="M35" s="274"/>
      <c r="N35" s="274"/>
      <c r="O35" s="274"/>
      <c r="P35" s="274"/>
      <c r="Q35" s="282">
        <f t="shared" si="1"/>
        <v>0</v>
      </c>
      <c r="R35" s="275">
        <f t="shared" si="2"/>
        <v>0</v>
      </c>
      <c r="S35" s="280">
        <f t="shared" si="9"/>
        <v>0</v>
      </c>
      <c r="T35" s="275">
        <f t="shared" si="3"/>
        <v>0</v>
      </c>
      <c r="U35" s="278"/>
      <c r="V35" s="236" t="str">
        <f t="shared" si="4"/>
        <v>x</v>
      </c>
      <c r="W35" s="236" t="str">
        <f t="shared" si="5"/>
        <v/>
      </c>
      <c r="X35" s="236" t="str">
        <f t="shared" si="6"/>
        <v/>
      </c>
      <c r="Y35" s="236" t="str">
        <f t="shared" si="7"/>
        <v/>
      </c>
      <c r="Z35" s="236" t="str">
        <f t="shared" si="8"/>
        <v/>
      </c>
      <c r="AA35" s="237"/>
      <c r="AB35" s="238"/>
      <c r="BW35" s="242" t="s">
        <v>272</v>
      </c>
      <c r="BX35" s="243" t="s">
        <v>273</v>
      </c>
    </row>
    <row r="36" spans="1:76" s="62" customFormat="1" ht="33" customHeight="1" thickBot="1" x14ac:dyDescent="0.3">
      <c r="A36" s="224"/>
      <c r="B36" s="334"/>
      <c r="C36" s="334"/>
      <c r="D36" s="391" t="s">
        <v>324</v>
      </c>
      <c r="E36" s="392"/>
      <c r="F36" s="392"/>
      <c r="G36" s="392"/>
      <c r="H36" s="392"/>
      <c r="I36" s="393"/>
      <c r="J36" s="397">
        <f>SUM(J11:J15)</f>
        <v>20</v>
      </c>
      <c r="K36" s="334" t="s">
        <v>399</v>
      </c>
      <c r="L36" s="334"/>
      <c r="M36" s="334"/>
      <c r="N36" s="334"/>
      <c r="O36" s="334"/>
      <c r="P36" s="334"/>
      <c r="Q36" s="399">
        <f>SUM(Q11:Q15)</f>
        <v>20</v>
      </c>
      <c r="R36" s="401">
        <f>SUM(R11:R15)</f>
        <v>40</v>
      </c>
      <c r="S36" s="389">
        <f>SUM(S11:S15)</f>
        <v>40</v>
      </c>
      <c r="T36" s="279"/>
      <c r="U36" s="337"/>
      <c r="V36" s="339" t="s">
        <v>291</v>
      </c>
      <c r="W36" s="339"/>
      <c r="X36" s="339"/>
      <c r="Y36" s="339"/>
      <c r="Z36" s="339"/>
      <c r="AA36" s="312" t="s">
        <v>292</v>
      </c>
      <c r="AB36" s="226"/>
      <c r="BW36" s="154"/>
      <c r="BX36" s="155"/>
    </row>
    <row r="37" spans="1:76" s="62" customFormat="1" ht="32.25" customHeight="1" thickBot="1" x14ac:dyDescent="0.3">
      <c r="A37" s="224"/>
      <c r="B37" s="334"/>
      <c r="C37" s="334"/>
      <c r="D37" s="394"/>
      <c r="E37" s="395"/>
      <c r="F37" s="395"/>
      <c r="G37" s="395"/>
      <c r="H37" s="395"/>
      <c r="I37" s="396"/>
      <c r="J37" s="398"/>
      <c r="K37" s="334"/>
      <c r="L37" s="334"/>
      <c r="M37" s="334"/>
      <c r="N37" s="334"/>
      <c r="O37" s="334"/>
      <c r="P37" s="334"/>
      <c r="Q37" s="400"/>
      <c r="R37" s="402"/>
      <c r="S37" s="390"/>
      <c r="T37" s="279"/>
      <c r="U37" s="338"/>
      <c r="V37" s="157"/>
      <c r="W37" s="267" t="e">
        <f>IF(W11="x",T11*S11)+IF(#REF!="x",#REF!*#REF!)+IF(#REF!="x",#REF!*#REF!)+IF(#REF!="x",#REF!*#REF!)+IF(#REF!="x",#REF!*#REF!)+IF(#REF!="x",#REF!*#REF!)+IF(#REF!="x",#REF!*#REF!)+IF(W12="x",T12*S12)+IF(W13="x",T13*S13)+IF(#REF!="x",#REF!*#REF!)+IF(#REF!="x",#REF!*#REF!)+IF(#REF!="x",#REF!*#REF!)+IF(W14="x",T14*S14)+IF(#REF!="x",#REF!*#REF!)+IF(#REF!="x",#REF!*#REF!)+IF(#REF!="x",#REF!*#REF!)+IF(W15="x",T15*S15)+IF(#REF!="x",#REF!*#REF!)+IF(#REF!="x",#REF!*#REF!)+IF(#REF!="x",#REF!*#REF!)+IF(W16="x",T16*S16)+IF(W17="x",T17*S17)+IF(W18="x",T18*S18)+IF(W19="x",T19*S19)+IF(W20="x",T20*S20)+IF(W21="x",T21*S21)+IF(W22="x",T22*S22)+IF(W23="x",T23*S23)+IF(W24="x",T24*S24)+IF(W25="x",T25*S25)+IF(W26="x",T26*S26)+IF(W27="x",T27*S27)+IF(W28="x",T28*S28)+IF(W29="x",T29*S29)+IF(W30="x",T30*S30)+IF(W31="x",T31*S31)+IF(W32="x",T32*S32)+IF(W33="x",T33*S33)+IF(W34="x",T34*S34)+IF(W35="x",T35*S35)</f>
        <v>#REF!</v>
      </c>
      <c r="X37" s="267" t="e">
        <f>IF(X11="x",T11*S11)+IF(#REF!="x",#REF!*#REF!)+IF(#REF!="x",#REF!*#REF!)+IF(#REF!="x",#REF!*#REF!)+IF(#REF!="x",#REF!*#REF!)+IF(#REF!="x",#REF!*#REF!)+IF(#REF!="x",#REF!*#REF!)+IF(X12="x",T12*S12)+IF(X13="x",T13*S13)+IF(#REF!="x",#REF!*#REF!)+IF(#REF!="x",#REF!*#REF!)+IF(#REF!="x",#REF!*#REF!)+IF(X14="x",T14*S14)+IF(#REF!="x",#REF!*#REF!)+IF(#REF!="x",#REF!*#REF!)+IF(#REF!="x",#REF!*#REF!)+IF(X15="x",T15*S15)+IF(#REF!="x",#REF!*#REF!)+IF(#REF!="x",#REF!*#REF!)+IF(#REF!="x",#REF!*#REF!)+IF(X16="x",T16*S16)+IF(X17="x",T17*S17)+IF(X18="x",T18*S18)+IF(X19="x",T19*S19)+IF(X20="x",T20*S20)+IF(X21="x",T21*S21)+IF(X22="x",T22*S22)+IF(X23="x",T23*S23)+IF(X24="x",T24*S24)+IF(X25="x",T25*S25)+IF(X26="x",T26*S26)+IF(X27="x",T27*S27)+IF(X28="x",T28*S28)+IF(X29="x",T29*S29)+IF(X30="x",T30*S30)+IF(X31="x",T31*S31)+IF(X32="x",T32*S32)+IF(X33="x",T33*S33)+IF(X34="x",T34*S34)+IF(X35="x",T35*S35)</f>
        <v>#REF!</v>
      </c>
      <c r="Y37" s="267" t="e">
        <f>IF(Y11="x",T11*S11)+IF(#REF!="x",#REF!*#REF!)+IF(#REF!="x",#REF!*#REF!)+IF(#REF!="x",#REF!*#REF!)+IF(#REF!="x",#REF!*#REF!)+IF(#REF!="x",#REF!*#REF!)+IF(#REF!="x",#REF!*#REF!)+IF(Y12="x",T12*S12)+IF(Y13="x",T13*S13)+IF(#REF!="x",#REF!*#REF!)+IF(#REF!="x",#REF!*#REF!)+IF(#REF!="x",#REF!*#REF!)+IF(Y14="x",T14*S14)+IF(#REF!="x",#REF!*#REF!)+IF(#REF!="x",#REF!*#REF!)+IF(#REF!="x",#REF!*#REF!)+IF(Y15="x",T15*S15)+IF(#REF!="x",#REF!*#REF!)+IF(#REF!="x",#REF!*#REF!)+IF(#REF!="x",#REF!*#REF!)+IF(Y16="x",T16*S16)+IF(Y17="x",T17*S17)+IF(Y18="x",T18*S18)+IF(Y19="x",T19*S19)+IF(Y20="x",T20*S20)+IF(Y21="x",T21*S21)+IF(Y22="x",T22*S22)+IF(Y23="x",T23*S23)+IF(Y24="x",T24*S24)+IF(Y25="x",T25*S25)+IF(Y26="x",T26*S26)+IF(Y27="x",T27*S27)+IF(Y28="x",T28*S28)+IF(Y29="x",T29*S29)+IF(Y30="x",T30*S30)+IF(Y31="x",T31*S31)+IF(Y32="x",T32*S32)+IF(Y33="x",T33*S33)+IF(Y34="x",T34*S34)+IF(Y35="x",T35*S35)</f>
        <v>#REF!</v>
      </c>
      <c r="Z37" s="267" t="e">
        <f>IF(Z11="x",T11*S11)+IF(#REF!="x",#REF!*#REF!)+IF(#REF!="x",#REF!*#REF!)+IF(#REF!="x",#REF!*#REF!)+IF(#REF!="x",#REF!*#REF!)+IF(#REF!="x",#REF!*#REF!)+IF(#REF!="x",#REF!*#REF!)+IF(Z12="x",T12*S12)+IF(Z13="x",T13*S13)+IF(#REF!="x",#REF!*#REF!)+IF(#REF!="x",#REF!*#REF!)+IF(#REF!="x",#REF!*#REF!)+IF(Z14="x",T14*S14)+IF(#REF!="x",#REF!*#REF!)+IF(#REF!="x",#REF!*#REF!)+IF(#REF!="x",#REF!*#REF!)+IF(Z15="x",T15*S15)+IF(#REF!="x",#REF!*#REF!)+IF(#REF!="x",#REF!*#REF!)+IF(#REF!="x",#REF!*#REF!)+IF(Z16="x",T16*S16)+IF(Z17="x",T17*S17)+IF(Z18="x",T18*S18)+IF(Z19="x",T19*S19)+IF(Z20="x",T20*S20)+IF(Z21="x",T21*S21)+IF(Z22="x",T22*S22)+IF(Z23="x",T23*S23)+IF(Z24="x",T24*S24)+IF(Z25="x",T25*S25)+IF(Z26="x",T26*S26)+IF(Z27="x",T27*S27)+IF(Z28="x",T28*S28)+IF(Z29="x",T29*S29)+IF(Z30="x",T30*S30)+IF(Z31="x",T31*S31)+IF(Z32="x",T32*S32)+IF(Z33="x",T33*S33)+IF(Z34="x",T34*S34)+IF(Z35="x",T35*S35)</f>
        <v>#REF!</v>
      </c>
      <c r="AA37" s="268" t="e">
        <f>SUM(W37:Z37)</f>
        <v>#REF!</v>
      </c>
      <c r="AB37" s="226"/>
      <c r="BW37" s="159"/>
      <c r="BX37" s="160"/>
    </row>
    <row r="38" spans="1:76" ht="18" hidden="1" customHeight="1" x14ac:dyDescent="0.25">
      <c r="A38" s="224"/>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226"/>
    </row>
    <row r="39" spans="1:76" ht="27" hidden="1" customHeight="1" x14ac:dyDescent="0.25">
      <c r="A39" s="224"/>
      <c r="B39" s="330"/>
      <c r="C39" s="330"/>
      <c r="D39" s="181"/>
      <c r="E39" s="181"/>
      <c r="F39" s="181"/>
      <c r="G39" s="181"/>
      <c r="H39" s="181"/>
      <c r="I39" s="181"/>
      <c r="J39" s="181"/>
      <c r="K39" s="181"/>
      <c r="L39" s="181"/>
      <c r="M39" s="181"/>
      <c r="N39" s="181"/>
      <c r="O39" s="181"/>
      <c r="P39" s="181"/>
      <c r="Q39" s="181"/>
      <c r="R39" s="218"/>
      <c r="S39" s="177"/>
      <c r="T39" s="218"/>
      <c r="U39" s="218"/>
      <c r="V39" s="55"/>
      <c r="W39" s="179"/>
      <c r="X39" s="269" t="e">
        <f>AA37</f>
        <v>#REF!</v>
      </c>
      <c r="Y39" s="181"/>
      <c r="Z39" s="55"/>
      <c r="AA39" s="55"/>
      <c r="AB39" s="226"/>
    </row>
    <row r="40" spans="1:76" ht="15.75" hidden="1" customHeight="1" x14ac:dyDescent="0.25">
      <c r="A40" s="224"/>
      <c r="B40" s="55"/>
      <c r="C40" s="55"/>
      <c r="D40" s="55"/>
      <c r="E40" s="55"/>
      <c r="F40" s="55"/>
      <c r="G40" s="55"/>
      <c r="H40" s="55"/>
      <c r="I40" s="55"/>
      <c r="J40" s="55"/>
      <c r="K40" s="55"/>
      <c r="L40" s="55"/>
      <c r="M40" s="55"/>
      <c r="N40" s="55"/>
      <c r="O40" s="55"/>
      <c r="P40" s="55"/>
      <c r="Q40" s="55"/>
      <c r="R40" s="55"/>
      <c r="S40" s="55"/>
      <c r="T40" s="47"/>
      <c r="U40" s="47"/>
      <c r="V40" s="55"/>
      <c r="W40" s="179"/>
      <c r="X40" s="179"/>
      <c r="Y40" s="55"/>
      <c r="Z40" s="55"/>
      <c r="AA40" s="55"/>
      <c r="AB40" s="226"/>
    </row>
    <row r="41" spans="1:76" ht="0.75" customHeight="1" thickTop="1" x14ac:dyDescent="0.25">
      <c r="A41" s="331"/>
      <c r="B41" s="332"/>
      <c r="C41" s="332"/>
      <c r="D41" s="332"/>
      <c r="E41" s="332"/>
      <c r="F41" s="332"/>
      <c r="G41" s="332"/>
      <c r="H41" s="332"/>
      <c r="I41" s="332"/>
      <c r="J41" s="332"/>
      <c r="K41" s="332"/>
      <c r="L41" s="332"/>
      <c r="M41" s="332"/>
      <c r="N41" s="332"/>
      <c r="O41" s="332"/>
      <c r="P41" s="332"/>
      <c r="Q41" s="332"/>
      <c r="R41" s="332"/>
      <c r="S41" s="332"/>
      <c r="T41" s="332"/>
      <c r="U41" s="332"/>
      <c r="V41" s="332"/>
      <c r="W41" s="332"/>
      <c r="X41" s="332"/>
      <c r="Y41" s="332"/>
      <c r="Z41" s="332"/>
      <c r="AA41" s="332"/>
      <c r="AB41" s="333"/>
    </row>
    <row r="42" spans="1:76" s="188" customFormat="1" x14ac:dyDescent="0.25">
      <c r="R42" s="189"/>
      <c r="S42" s="189"/>
      <c r="T42" s="189"/>
      <c r="U42" s="190"/>
      <c r="Y42" s="191"/>
      <c r="BW42" s="160"/>
      <c r="BX42" s="160"/>
    </row>
  </sheetData>
  <mergeCells count="29">
    <mergeCell ref="K9:M9"/>
    <mergeCell ref="S7:S10"/>
    <mergeCell ref="T7:T10"/>
    <mergeCell ref="U7:U10"/>
    <mergeCell ref="V7:Z7"/>
    <mergeCell ref="AA7:AA10"/>
    <mergeCell ref="D8:J8"/>
    <mergeCell ref="K8:Q8"/>
    <mergeCell ref="D9:F9"/>
    <mergeCell ref="G9:I9"/>
    <mergeCell ref="J9:J10"/>
    <mergeCell ref="N9:P9"/>
    <mergeCell ref="Q9:Q10"/>
    <mergeCell ref="S36:S37"/>
    <mergeCell ref="U36:U37"/>
    <mergeCell ref="V36:Z36"/>
    <mergeCell ref="B2:AA2"/>
    <mergeCell ref="B4:AA4"/>
    <mergeCell ref="B7:C9"/>
    <mergeCell ref="D7:Q7"/>
    <mergeCell ref="R7:R10"/>
    <mergeCell ref="B39:C39"/>
    <mergeCell ref="A41:AB41"/>
    <mergeCell ref="B36:C37"/>
    <mergeCell ref="D36:I37"/>
    <mergeCell ref="J36:J37"/>
    <mergeCell ref="K36:P37"/>
    <mergeCell ref="Q36:Q37"/>
    <mergeCell ref="R36:R37"/>
  </mergeCells>
  <conditionalFormatting sqref="AA11 Z12:AA12">
    <cfRule type="cellIs" dxfId="417" priority="54" stopIfTrue="1" operator="equal">
      <formula>"X"</formula>
    </cfRule>
  </conditionalFormatting>
  <conditionalFormatting sqref="V11:V12">
    <cfRule type="cellIs" dxfId="416" priority="50" stopIfTrue="1" operator="equal">
      <formula>"X"</formula>
    </cfRule>
  </conditionalFormatting>
  <conditionalFormatting sqref="Y11:Y12">
    <cfRule type="cellIs" dxfId="415" priority="51" stopIfTrue="1" operator="equal">
      <formula>"X"</formula>
    </cfRule>
  </conditionalFormatting>
  <conditionalFormatting sqref="W11:W12">
    <cfRule type="cellIs" dxfId="414" priority="52" stopIfTrue="1" operator="equal">
      <formula>"X"</formula>
    </cfRule>
  </conditionalFormatting>
  <conditionalFormatting sqref="X11:X12">
    <cfRule type="cellIs" dxfId="413" priority="53" stopIfTrue="1" operator="equal">
      <formula>"X"</formula>
    </cfRule>
  </conditionalFormatting>
  <conditionalFormatting sqref="Z11">
    <cfRule type="cellIs" dxfId="412" priority="49" stopIfTrue="1" operator="equal">
      <formula>"X"</formula>
    </cfRule>
  </conditionalFormatting>
  <conditionalFormatting sqref="Z20:Z23">
    <cfRule type="cellIs" dxfId="411" priority="19" stopIfTrue="1" operator="equal">
      <formula>"X"</formula>
    </cfRule>
  </conditionalFormatting>
  <conditionalFormatting sqref="AA13">
    <cfRule type="cellIs" dxfId="410" priority="48" stopIfTrue="1" operator="equal">
      <formula>"X"</formula>
    </cfRule>
  </conditionalFormatting>
  <conditionalFormatting sqref="V13">
    <cfRule type="cellIs" dxfId="409" priority="44" stopIfTrue="1" operator="equal">
      <formula>"X"</formula>
    </cfRule>
  </conditionalFormatting>
  <conditionalFormatting sqref="Y13">
    <cfRule type="cellIs" dxfId="408" priority="45" stopIfTrue="1" operator="equal">
      <formula>"X"</formula>
    </cfRule>
  </conditionalFormatting>
  <conditionalFormatting sqref="W13">
    <cfRule type="cellIs" dxfId="407" priority="46" stopIfTrue="1" operator="equal">
      <formula>"X"</formula>
    </cfRule>
  </conditionalFormatting>
  <conditionalFormatting sqref="X13">
    <cfRule type="cellIs" dxfId="406" priority="47" stopIfTrue="1" operator="equal">
      <formula>"X"</formula>
    </cfRule>
  </conditionalFormatting>
  <conditionalFormatting sqref="Z13">
    <cfRule type="cellIs" dxfId="405" priority="43" stopIfTrue="1" operator="equal">
      <formula>"X"</formula>
    </cfRule>
  </conditionalFormatting>
  <conditionalFormatting sqref="AA14">
    <cfRule type="cellIs" dxfId="404" priority="42" stopIfTrue="1" operator="equal">
      <formula>"X"</formula>
    </cfRule>
  </conditionalFormatting>
  <conditionalFormatting sqref="V14">
    <cfRule type="cellIs" dxfId="403" priority="38" stopIfTrue="1" operator="equal">
      <formula>"X"</formula>
    </cfRule>
  </conditionalFormatting>
  <conditionalFormatting sqref="Y14">
    <cfRule type="cellIs" dxfId="402" priority="39" stopIfTrue="1" operator="equal">
      <formula>"X"</formula>
    </cfRule>
  </conditionalFormatting>
  <conditionalFormatting sqref="W14">
    <cfRule type="cellIs" dxfId="401" priority="40" stopIfTrue="1" operator="equal">
      <formula>"X"</formula>
    </cfRule>
  </conditionalFormatting>
  <conditionalFormatting sqref="X14">
    <cfRule type="cellIs" dxfId="400" priority="41" stopIfTrue="1" operator="equal">
      <formula>"X"</formula>
    </cfRule>
  </conditionalFormatting>
  <conditionalFormatting sqref="Z14">
    <cfRule type="cellIs" dxfId="399" priority="37" stopIfTrue="1" operator="equal">
      <formula>"X"</formula>
    </cfRule>
  </conditionalFormatting>
  <conditionalFormatting sqref="AA15">
    <cfRule type="cellIs" dxfId="398" priority="36" stopIfTrue="1" operator="equal">
      <formula>"X"</formula>
    </cfRule>
  </conditionalFormatting>
  <conditionalFormatting sqref="V15">
    <cfRule type="cellIs" dxfId="397" priority="32" stopIfTrue="1" operator="equal">
      <formula>"X"</formula>
    </cfRule>
  </conditionalFormatting>
  <conditionalFormatting sqref="Y15">
    <cfRule type="cellIs" dxfId="396" priority="33" stopIfTrue="1" operator="equal">
      <formula>"X"</formula>
    </cfRule>
  </conditionalFormatting>
  <conditionalFormatting sqref="W15">
    <cfRule type="cellIs" dxfId="395" priority="34" stopIfTrue="1" operator="equal">
      <formula>"X"</formula>
    </cfRule>
  </conditionalFormatting>
  <conditionalFormatting sqref="X15">
    <cfRule type="cellIs" dxfId="394" priority="35" stopIfTrue="1" operator="equal">
      <formula>"X"</formula>
    </cfRule>
  </conditionalFormatting>
  <conditionalFormatting sqref="Z15">
    <cfRule type="cellIs" dxfId="393" priority="31" stopIfTrue="1" operator="equal">
      <formula>"X"</formula>
    </cfRule>
  </conditionalFormatting>
  <conditionalFormatting sqref="AA16:AA19">
    <cfRule type="cellIs" dxfId="392" priority="30" stopIfTrue="1" operator="equal">
      <formula>"X"</formula>
    </cfRule>
  </conditionalFormatting>
  <conditionalFormatting sqref="V16:V19">
    <cfRule type="cellIs" dxfId="391" priority="26" stopIfTrue="1" operator="equal">
      <formula>"X"</formula>
    </cfRule>
  </conditionalFormatting>
  <conditionalFormatting sqref="Y16:Y19">
    <cfRule type="cellIs" dxfId="390" priority="27" stopIfTrue="1" operator="equal">
      <formula>"X"</formula>
    </cfRule>
  </conditionalFormatting>
  <conditionalFormatting sqref="W16:W19">
    <cfRule type="cellIs" dxfId="389" priority="28" stopIfTrue="1" operator="equal">
      <formula>"X"</formula>
    </cfRule>
  </conditionalFormatting>
  <conditionalFormatting sqref="X16:X19">
    <cfRule type="cellIs" dxfId="388" priority="29" stopIfTrue="1" operator="equal">
      <formula>"X"</formula>
    </cfRule>
  </conditionalFormatting>
  <conditionalFormatting sqref="Z16:Z19">
    <cfRule type="cellIs" dxfId="387" priority="25" stopIfTrue="1" operator="equal">
      <formula>"X"</formula>
    </cfRule>
  </conditionalFormatting>
  <conditionalFormatting sqref="AA20:AA23">
    <cfRule type="cellIs" dxfId="386" priority="24" stopIfTrue="1" operator="equal">
      <formula>"X"</formula>
    </cfRule>
  </conditionalFormatting>
  <conditionalFormatting sqref="V20:V23">
    <cfRule type="cellIs" dxfId="385" priority="20" stopIfTrue="1" operator="equal">
      <formula>"X"</formula>
    </cfRule>
  </conditionalFormatting>
  <conditionalFormatting sqref="Y20:Y23">
    <cfRule type="cellIs" dxfId="384" priority="21" stopIfTrue="1" operator="equal">
      <formula>"X"</formula>
    </cfRule>
  </conditionalFormatting>
  <conditionalFormatting sqref="W20:W23">
    <cfRule type="cellIs" dxfId="383" priority="22" stopIfTrue="1" operator="equal">
      <formula>"X"</formula>
    </cfRule>
  </conditionalFormatting>
  <conditionalFormatting sqref="X20:X23">
    <cfRule type="cellIs" dxfId="382" priority="23" stopIfTrue="1" operator="equal">
      <formula>"X"</formula>
    </cfRule>
  </conditionalFormatting>
  <conditionalFormatting sqref="AA24:AA27">
    <cfRule type="cellIs" dxfId="381" priority="18" stopIfTrue="1" operator="equal">
      <formula>"X"</formula>
    </cfRule>
  </conditionalFormatting>
  <conditionalFormatting sqref="V24:V27">
    <cfRule type="cellIs" dxfId="380" priority="14" stopIfTrue="1" operator="equal">
      <formula>"X"</formula>
    </cfRule>
  </conditionalFormatting>
  <conditionalFormatting sqref="Y24:Y27">
    <cfRule type="cellIs" dxfId="379" priority="15" stopIfTrue="1" operator="equal">
      <formula>"X"</formula>
    </cfRule>
  </conditionalFormatting>
  <conditionalFormatting sqref="W24:W27">
    <cfRule type="cellIs" dxfId="378" priority="16" stopIfTrue="1" operator="equal">
      <formula>"X"</formula>
    </cfRule>
  </conditionalFormatting>
  <conditionalFormatting sqref="X24:X27">
    <cfRule type="cellIs" dxfId="377" priority="17" stopIfTrue="1" operator="equal">
      <formula>"X"</formula>
    </cfRule>
  </conditionalFormatting>
  <conditionalFormatting sqref="Z24:Z27">
    <cfRule type="cellIs" dxfId="376" priority="13" stopIfTrue="1" operator="equal">
      <formula>"X"</formula>
    </cfRule>
  </conditionalFormatting>
  <conditionalFormatting sqref="AA28:AA31">
    <cfRule type="cellIs" dxfId="375" priority="12" stopIfTrue="1" operator="equal">
      <formula>"X"</formula>
    </cfRule>
  </conditionalFormatting>
  <conditionalFormatting sqref="V28:V31">
    <cfRule type="cellIs" dxfId="374" priority="8" stopIfTrue="1" operator="equal">
      <formula>"X"</formula>
    </cfRule>
  </conditionalFormatting>
  <conditionalFormatting sqref="Y28:Y31">
    <cfRule type="cellIs" dxfId="373" priority="9" stopIfTrue="1" operator="equal">
      <formula>"X"</formula>
    </cfRule>
  </conditionalFormatting>
  <conditionalFormatting sqref="W28:W31">
    <cfRule type="cellIs" dxfId="372" priority="10" stopIfTrue="1" operator="equal">
      <formula>"X"</formula>
    </cfRule>
  </conditionalFormatting>
  <conditionalFormatting sqref="X28:X31">
    <cfRule type="cellIs" dxfId="371" priority="11" stopIfTrue="1" operator="equal">
      <formula>"X"</formula>
    </cfRule>
  </conditionalFormatting>
  <conditionalFormatting sqref="Z28:Z31">
    <cfRule type="cellIs" dxfId="370" priority="7" stopIfTrue="1" operator="equal">
      <formula>"X"</formula>
    </cfRule>
  </conditionalFormatting>
  <conditionalFormatting sqref="AA32:AA35">
    <cfRule type="cellIs" dxfId="369" priority="6" stopIfTrue="1" operator="equal">
      <formula>"X"</formula>
    </cfRule>
  </conditionalFormatting>
  <conditionalFormatting sqref="V32:V35">
    <cfRule type="cellIs" dxfId="368" priority="2" stopIfTrue="1" operator="equal">
      <formula>"X"</formula>
    </cfRule>
  </conditionalFormatting>
  <conditionalFormatting sqref="Y32:Y35">
    <cfRule type="cellIs" dxfId="367" priority="3" stopIfTrue="1" operator="equal">
      <formula>"X"</formula>
    </cfRule>
  </conditionalFormatting>
  <conditionalFormatting sqref="W32:W35">
    <cfRule type="cellIs" dxfId="366" priority="4" stopIfTrue="1" operator="equal">
      <formula>"X"</formula>
    </cfRule>
  </conditionalFormatting>
  <conditionalFormatting sqref="X32:X35">
    <cfRule type="cellIs" dxfId="365" priority="5" stopIfTrue="1" operator="equal">
      <formula>"X"</formula>
    </cfRule>
  </conditionalFormatting>
  <conditionalFormatting sqref="Z32:Z35">
    <cfRule type="cellIs" dxfId="364" priority="1" stopIfTrue="1" operator="equal">
      <formula>"X"</formula>
    </cfRule>
  </conditionalFormatting>
  <hyperlinks>
    <hyperlink ref="Q5" location="'3'!A1" display="'3'!A1"/>
    <hyperlink ref="Q6" location="'4'!A1" display="'4'!A1"/>
    <hyperlink ref="Q7" location="'5'!A1" display="'5'!A1"/>
    <hyperlink ref="Q8" location="'6'!A1" display="'6'!A1"/>
    <hyperlink ref="Q9" location="'7'!A1" display="'7'!A1"/>
    <hyperlink ref="Q10" location="'8'!A1" display="'8'!A1"/>
    <hyperlink ref="Q3" location="'1'!A1" display="'1'!A1"/>
    <hyperlink ref="Q11" location="'9'!A1" display="'9'!A1"/>
    <hyperlink ref="Q12" location="'10'!A1" display="'10'!A1"/>
  </hyperlinks>
  <pageMargins left="0.70866141732283472" right="0.70866141732283472" top="0.74803149606299213" bottom="0.74803149606299213" header="0.31496062992125984" footer="0.31496062992125984"/>
  <pageSetup paperSize="9" scale="35" orientation="portrait" horizont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42"/>
  <sheetViews>
    <sheetView view="pageBreakPreview" zoomScale="80" zoomScaleNormal="70" zoomScaleSheetLayoutView="80" workbookViewId="0">
      <selection activeCell="B7" sqref="B7:C9"/>
    </sheetView>
  </sheetViews>
  <sheetFormatPr defaultColWidth="8.85546875" defaultRowHeight="15.75" x14ac:dyDescent="0.25"/>
  <cols>
    <col min="1" max="1" width="1.28515625" style="44" customWidth="1"/>
    <col min="2" max="2" width="32.42578125" style="44" customWidth="1"/>
    <col min="3" max="3" width="59" style="44" customWidth="1"/>
    <col min="4" max="10" width="3.7109375" style="44" customWidth="1"/>
    <col min="11" max="17" width="3.7109375" style="44" hidden="1" customWidth="1"/>
    <col min="18" max="19" width="3.7109375" style="62" hidden="1" customWidth="1"/>
    <col min="20" max="20" width="7.85546875" style="62" hidden="1" customWidth="1"/>
    <col min="21" max="21" width="10.28515625" style="63" hidden="1" customWidth="1"/>
    <col min="22" max="26" width="20.7109375" style="44" hidden="1" customWidth="1"/>
    <col min="27" max="27" width="21.140625" style="44" hidden="1" customWidth="1"/>
    <col min="28" max="28" width="1.5703125" style="44" customWidth="1"/>
    <col min="29" max="29" width="18.85546875" style="44" customWidth="1"/>
    <col min="30" max="42" width="8" style="44" customWidth="1"/>
    <col min="43" max="46" width="9.28515625" style="44" customWidth="1"/>
    <col min="47" max="74" width="8.85546875" style="44"/>
    <col min="75" max="75" width="64" style="160" customWidth="1"/>
    <col min="76" max="76" width="97.85546875" style="160" customWidth="1"/>
    <col min="77" max="16384" width="8.85546875" style="44"/>
  </cols>
  <sheetData>
    <row r="1" spans="1:76" ht="4.5" customHeight="1" thickBot="1" x14ac:dyDescent="0.3">
      <c r="A1" s="222"/>
      <c r="B1" s="207"/>
      <c r="C1" s="207"/>
      <c r="D1" s="207"/>
      <c r="E1" s="207"/>
      <c r="F1" s="207"/>
      <c r="G1" s="207"/>
      <c r="H1" s="207"/>
      <c r="I1" s="207"/>
      <c r="J1" s="207"/>
      <c r="K1" s="207"/>
      <c r="L1" s="207"/>
      <c r="M1" s="207"/>
      <c r="N1" s="207"/>
      <c r="O1" s="207"/>
      <c r="P1" s="207"/>
      <c r="Q1" s="207"/>
      <c r="R1" s="208"/>
      <c r="S1" s="208"/>
      <c r="T1" s="208"/>
      <c r="U1" s="209"/>
      <c r="V1" s="209"/>
      <c r="W1" s="209"/>
      <c r="X1" s="209"/>
      <c r="Y1" s="209"/>
      <c r="Z1" s="209"/>
      <c r="AA1" s="209"/>
      <c r="AB1" s="223"/>
      <c r="BW1" s="45" t="s">
        <v>186</v>
      </c>
      <c r="BX1" s="46" t="s">
        <v>187</v>
      </c>
    </row>
    <row r="2" spans="1:76" ht="25.9" customHeight="1" x14ac:dyDescent="0.25">
      <c r="A2" s="224"/>
      <c r="B2" s="376" t="s">
        <v>520</v>
      </c>
      <c r="C2" s="376"/>
      <c r="D2" s="376"/>
      <c r="E2" s="376"/>
      <c r="F2" s="376"/>
      <c r="G2" s="376"/>
      <c r="H2" s="376"/>
      <c r="I2" s="376"/>
      <c r="J2" s="376"/>
      <c r="K2" s="376"/>
      <c r="L2" s="376"/>
      <c r="M2" s="376"/>
      <c r="N2" s="376"/>
      <c r="O2" s="376"/>
      <c r="P2" s="376"/>
      <c r="Q2" s="376"/>
      <c r="R2" s="377"/>
      <c r="S2" s="377"/>
      <c r="T2" s="377"/>
      <c r="U2" s="377"/>
      <c r="V2" s="377"/>
      <c r="W2" s="377"/>
      <c r="X2" s="377"/>
      <c r="Y2" s="377"/>
      <c r="Z2" s="377"/>
      <c r="AA2" s="378"/>
      <c r="AB2" s="225"/>
      <c r="BW2" s="137"/>
      <c r="BX2" s="138"/>
    </row>
    <row r="3" spans="1:76" ht="9" hidden="1" customHeight="1" x14ac:dyDescent="0.25">
      <c r="A3" s="224"/>
      <c r="B3" s="53"/>
      <c r="C3" s="53"/>
      <c r="D3" s="53"/>
      <c r="E3" s="53"/>
      <c r="F3" s="53"/>
      <c r="G3" s="53"/>
      <c r="H3" s="53"/>
      <c r="I3" s="53"/>
      <c r="J3" s="53"/>
      <c r="K3" s="53"/>
      <c r="L3" s="53"/>
      <c r="M3" s="53"/>
      <c r="N3" s="53"/>
      <c r="O3" s="53"/>
      <c r="P3" s="53"/>
      <c r="Q3" s="53"/>
      <c r="R3" s="139"/>
      <c r="S3" s="139"/>
      <c r="T3" s="139"/>
      <c r="U3" s="42"/>
      <c r="V3" s="42"/>
      <c r="W3" s="42"/>
      <c r="X3" s="42"/>
      <c r="Y3" s="42"/>
      <c r="Z3" s="42"/>
      <c r="AA3" s="42"/>
      <c r="AB3" s="226"/>
      <c r="BW3" s="137"/>
      <c r="BX3" s="138"/>
    </row>
    <row r="4" spans="1:76" ht="33" customHeight="1" x14ac:dyDescent="0.25">
      <c r="A4" s="224"/>
      <c r="B4" s="379" t="s">
        <v>562</v>
      </c>
      <c r="C4" s="379"/>
      <c r="D4" s="379"/>
      <c r="E4" s="379"/>
      <c r="F4" s="379"/>
      <c r="G4" s="379"/>
      <c r="H4" s="379"/>
      <c r="I4" s="379"/>
      <c r="J4" s="379"/>
      <c r="K4" s="379"/>
      <c r="L4" s="379"/>
      <c r="M4" s="379"/>
      <c r="N4" s="379"/>
      <c r="O4" s="379"/>
      <c r="P4" s="379"/>
      <c r="Q4" s="379"/>
      <c r="R4" s="379"/>
      <c r="S4" s="379"/>
      <c r="T4" s="379"/>
      <c r="U4" s="379"/>
      <c r="V4" s="379"/>
      <c r="W4" s="379"/>
      <c r="X4" s="379"/>
      <c r="Y4" s="379"/>
      <c r="Z4" s="379"/>
      <c r="AA4" s="380"/>
      <c r="AB4" s="225"/>
      <c r="BW4" s="49" t="s">
        <v>190</v>
      </c>
      <c r="BX4" s="50" t="s">
        <v>191</v>
      </c>
    </row>
    <row r="5" spans="1:76" ht="10.9" hidden="1" customHeight="1" x14ac:dyDescent="0.25">
      <c r="A5" s="224"/>
      <c r="B5" s="53"/>
      <c r="C5" s="53"/>
      <c r="D5" s="53"/>
      <c r="E5" s="53"/>
      <c r="F5" s="53"/>
      <c r="G5" s="53"/>
      <c r="H5" s="53"/>
      <c r="I5" s="53"/>
      <c r="J5" s="53"/>
      <c r="K5" s="53"/>
      <c r="L5" s="53"/>
      <c r="M5" s="53"/>
      <c r="N5" s="53"/>
      <c r="O5" s="53"/>
      <c r="P5" s="53"/>
      <c r="Q5" s="53"/>
      <c r="R5" s="54"/>
      <c r="S5" s="139"/>
      <c r="T5" s="139"/>
      <c r="U5" s="139"/>
      <c r="V5" s="139"/>
      <c r="W5" s="139"/>
      <c r="X5" s="42"/>
      <c r="Y5" s="42"/>
      <c r="Z5" s="42"/>
      <c r="AA5" s="42"/>
      <c r="AB5" s="226"/>
      <c r="BW5" s="51" t="s">
        <v>198</v>
      </c>
      <c r="BX5" s="52" t="s">
        <v>199</v>
      </c>
    </row>
    <row r="6" spans="1:76" ht="9" hidden="1" customHeight="1" x14ac:dyDescent="0.25">
      <c r="A6" s="224"/>
      <c r="B6" s="54"/>
      <c r="C6" s="54"/>
      <c r="D6" s="54"/>
      <c r="E6" s="54"/>
      <c r="F6" s="54"/>
      <c r="G6" s="54"/>
      <c r="H6" s="54"/>
      <c r="I6" s="54"/>
      <c r="J6" s="54"/>
      <c r="K6" s="54"/>
      <c r="L6" s="54"/>
      <c r="M6" s="54"/>
      <c r="N6" s="54"/>
      <c r="O6" s="54"/>
      <c r="P6" s="54"/>
      <c r="Q6" s="54"/>
      <c r="R6" s="54"/>
      <c r="S6" s="54"/>
      <c r="T6" s="54"/>
      <c r="U6" s="54"/>
      <c r="V6" s="54"/>
      <c r="W6" s="54"/>
      <c r="X6" s="54"/>
      <c r="Y6" s="54"/>
      <c r="Z6" s="54"/>
      <c r="AA6" s="54"/>
      <c r="AB6" s="226"/>
      <c r="BW6" s="51"/>
      <c r="BX6" s="52"/>
    </row>
    <row r="7" spans="1:76" ht="22.5" customHeight="1" x14ac:dyDescent="0.25">
      <c r="A7" s="224"/>
      <c r="B7" s="366" t="s">
        <v>561</v>
      </c>
      <c r="C7" s="366"/>
      <c r="D7" s="366" t="s">
        <v>323</v>
      </c>
      <c r="E7" s="366"/>
      <c r="F7" s="366"/>
      <c r="G7" s="366"/>
      <c r="H7" s="366"/>
      <c r="I7" s="366"/>
      <c r="J7" s="366"/>
      <c r="K7" s="366"/>
      <c r="L7" s="366"/>
      <c r="M7" s="366"/>
      <c r="N7" s="366"/>
      <c r="O7" s="366"/>
      <c r="P7" s="366"/>
      <c r="Q7" s="366"/>
      <c r="R7" s="381" t="s">
        <v>264</v>
      </c>
      <c r="S7" s="381" t="s">
        <v>265</v>
      </c>
      <c r="T7" s="381" t="s">
        <v>266</v>
      </c>
      <c r="U7" s="371" t="s">
        <v>267</v>
      </c>
      <c r="V7" s="339" t="s">
        <v>268</v>
      </c>
      <c r="W7" s="339"/>
      <c r="X7" s="339"/>
      <c r="Y7" s="339"/>
      <c r="Z7" s="339"/>
      <c r="AA7" s="374" t="s">
        <v>269</v>
      </c>
      <c r="AB7" s="226"/>
      <c r="BW7" s="51" t="s">
        <v>201</v>
      </c>
      <c r="BX7" s="52" t="s">
        <v>202</v>
      </c>
    </row>
    <row r="8" spans="1:76" ht="12" customHeight="1" x14ac:dyDescent="0.25">
      <c r="A8" s="224"/>
      <c r="B8" s="366"/>
      <c r="C8" s="366"/>
      <c r="D8" s="384" t="s">
        <v>324</v>
      </c>
      <c r="E8" s="385"/>
      <c r="F8" s="385"/>
      <c r="G8" s="385"/>
      <c r="H8" s="385"/>
      <c r="I8" s="385"/>
      <c r="J8" s="386"/>
      <c r="K8" s="375" t="s">
        <v>325</v>
      </c>
      <c r="L8" s="375"/>
      <c r="M8" s="375"/>
      <c r="N8" s="375"/>
      <c r="O8" s="375"/>
      <c r="P8" s="375"/>
      <c r="Q8" s="375"/>
      <c r="R8" s="382"/>
      <c r="S8" s="382"/>
      <c r="T8" s="382"/>
      <c r="U8" s="372"/>
      <c r="V8" s="143">
        <v>1</v>
      </c>
      <c r="W8" s="143">
        <v>2</v>
      </c>
      <c r="X8" s="143">
        <v>3</v>
      </c>
      <c r="Y8" s="143">
        <v>4</v>
      </c>
      <c r="Z8" s="143">
        <v>5</v>
      </c>
      <c r="AA8" s="374"/>
      <c r="AB8" s="226"/>
      <c r="BW8" s="51" t="s">
        <v>203</v>
      </c>
      <c r="BX8" s="52" t="s">
        <v>204</v>
      </c>
    </row>
    <row r="9" spans="1:76" ht="18" customHeight="1" x14ac:dyDescent="0.25">
      <c r="A9" s="224"/>
      <c r="B9" s="366"/>
      <c r="C9" s="366"/>
      <c r="D9" s="361" t="s">
        <v>26</v>
      </c>
      <c r="E9" s="361"/>
      <c r="F9" s="361"/>
      <c r="G9" s="361" t="s">
        <v>27</v>
      </c>
      <c r="H9" s="361"/>
      <c r="I9" s="361"/>
      <c r="J9" s="387" t="s">
        <v>326</v>
      </c>
      <c r="K9" s="361" t="s">
        <v>28</v>
      </c>
      <c r="L9" s="361"/>
      <c r="M9" s="361"/>
      <c r="N9" s="361" t="s">
        <v>29</v>
      </c>
      <c r="O9" s="361"/>
      <c r="P9" s="361"/>
      <c r="Q9" s="387" t="s">
        <v>326</v>
      </c>
      <c r="R9" s="382"/>
      <c r="S9" s="382"/>
      <c r="T9" s="382"/>
      <c r="U9" s="372"/>
      <c r="V9" s="144" t="s">
        <v>232</v>
      </c>
      <c r="W9" s="144" t="s">
        <v>233</v>
      </c>
      <c r="X9" s="145" t="s">
        <v>234</v>
      </c>
      <c r="Y9" s="145" t="s">
        <v>270</v>
      </c>
      <c r="Z9" s="145" t="s">
        <v>271</v>
      </c>
      <c r="AA9" s="374"/>
      <c r="AB9" s="226"/>
      <c r="BW9" s="51" t="s">
        <v>207</v>
      </c>
      <c r="BX9" s="52" t="s">
        <v>208</v>
      </c>
    </row>
    <row r="10" spans="1:76" ht="40.5" customHeight="1" x14ac:dyDescent="0.25">
      <c r="A10" s="224"/>
      <c r="B10" s="272" t="s">
        <v>454</v>
      </c>
      <c r="C10" s="313" t="s">
        <v>401</v>
      </c>
      <c r="D10" s="228" t="s">
        <v>334</v>
      </c>
      <c r="E10" s="228" t="s">
        <v>335</v>
      </c>
      <c r="F10" s="228" t="s">
        <v>336</v>
      </c>
      <c r="G10" s="228" t="s">
        <v>334</v>
      </c>
      <c r="H10" s="228" t="s">
        <v>335</v>
      </c>
      <c r="I10" s="228" t="s">
        <v>336</v>
      </c>
      <c r="J10" s="388"/>
      <c r="K10" s="228" t="s">
        <v>334</v>
      </c>
      <c r="L10" s="228" t="s">
        <v>335</v>
      </c>
      <c r="M10" s="228" t="s">
        <v>336</v>
      </c>
      <c r="N10" s="228" t="s">
        <v>334</v>
      </c>
      <c r="O10" s="228" t="s">
        <v>335</v>
      </c>
      <c r="P10" s="228" t="s">
        <v>336</v>
      </c>
      <c r="Q10" s="388"/>
      <c r="R10" s="383"/>
      <c r="S10" s="383"/>
      <c r="T10" s="383"/>
      <c r="U10" s="373"/>
      <c r="V10" s="312" t="s">
        <v>56</v>
      </c>
      <c r="W10" s="312" t="s">
        <v>57</v>
      </c>
      <c r="X10" s="312" t="s">
        <v>243</v>
      </c>
      <c r="Y10" s="312" t="s">
        <v>244</v>
      </c>
      <c r="Z10" s="312" t="s">
        <v>245</v>
      </c>
      <c r="AA10" s="374"/>
      <c r="AB10" s="226"/>
      <c r="BW10" s="51" t="s">
        <v>215</v>
      </c>
      <c r="BX10" s="52" t="s">
        <v>216</v>
      </c>
    </row>
    <row r="11" spans="1:76" s="241" customFormat="1" ht="57" customHeight="1" x14ac:dyDescent="0.25">
      <c r="A11" s="229"/>
      <c r="B11" s="314" t="s">
        <v>438</v>
      </c>
      <c r="C11" s="314" t="s">
        <v>439</v>
      </c>
      <c r="D11" s="273" t="s">
        <v>434</v>
      </c>
      <c r="E11" s="274"/>
      <c r="F11" s="274"/>
      <c r="G11" s="274" t="s">
        <v>50</v>
      </c>
      <c r="H11" s="274"/>
      <c r="I11" s="274"/>
      <c r="J11" s="282">
        <f t="shared" ref="J11:J35" si="0">IF(D11="x",5,0)+IF(E11="x",3,0)+IF(F11="x",1,0)+IF(G11="x",5,0)+IF(H11="x",3,0)+IF(I11="x",1,0)</f>
        <v>10</v>
      </c>
      <c r="K11" s="274"/>
      <c r="L11" s="274"/>
      <c r="M11" s="274"/>
      <c r="N11" s="274"/>
      <c r="O11" s="274"/>
      <c r="P11" s="274"/>
      <c r="Q11" s="282">
        <f t="shared" ref="Q11:Q35" si="1">IF(K11="x",5,0)+IF(L11="x",3,0)+IF(M11="x",1,0)+IF(N11="x",1,0)+IF(O11="x",3,0)+IF(P11="x",5,0)</f>
        <v>0</v>
      </c>
      <c r="R11" s="275">
        <f t="shared" ref="R11:R35" si="2">J11+Q11</f>
        <v>10</v>
      </c>
      <c r="S11" s="280">
        <f>J11+Q11</f>
        <v>10</v>
      </c>
      <c r="T11" s="275">
        <f t="shared" ref="T11:T35" si="3">U11/100</f>
        <v>1</v>
      </c>
      <c r="U11" s="235">
        <v>100</v>
      </c>
      <c r="V11" s="236" t="str">
        <f t="shared" ref="V11:V35" si="4">IF($T11&lt;=0.2,IF($T11&gt;=0,"x",""),"")</f>
        <v/>
      </c>
      <c r="W11" s="236" t="str">
        <f t="shared" ref="W11:W35" si="5">IF(T11&lt;=0.5,IF(T11&gt;=0.21,"x",""),"")</f>
        <v/>
      </c>
      <c r="X11" s="236" t="str">
        <f t="shared" ref="X11:X35" si="6">IF(T11&lt;=0.7,IF(T11&gt;=0.51,"x",""),"")</f>
        <v/>
      </c>
      <c r="Y11" s="236" t="str">
        <f t="shared" ref="Y11:Y35" si="7">IF(T11&lt;=0.9,IF(T11&gt;=0.71,"x",""),"")</f>
        <v/>
      </c>
      <c r="Z11" s="236" t="str">
        <f t="shared" ref="Z11:Z35" si="8">IF(T11&lt;=1,IF(T11&gt;0.9,"x",""),"")</f>
        <v>x</v>
      </c>
      <c r="AA11" s="237"/>
      <c r="AB11" s="238"/>
      <c r="AC11" s="239"/>
      <c r="AD11" s="246"/>
      <c r="AE11" s="246"/>
      <c r="AF11" s="239"/>
      <c r="AG11" s="239"/>
      <c r="AH11" s="239"/>
      <c r="AI11" s="239"/>
      <c r="AJ11" s="239"/>
      <c r="AK11" s="239"/>
      <c r="AL11" s="239"/>
      <c r="AM11" s="239"/>
      <c r="AN11" s="239"/>
      <c r="AO11" s="239"/>
      <c r="AP11" s="239"/>
      <c r="AQ11" s="239"/>
      <c r="AR11" s="239"/>
      <c r="AS11" s="239"/>
      <c r="AT11" s="239"/>
      <c r="AU11" s="239"/>
      <c r="AV11" s="239"/>
      <c r="AW11" s="239"/>
      <c r="AX11" s="239"/>
      <c r="AY11" s="239"/>
      <c r="AZ11" s="239"/>
      <c r="BA11" s="239"/>
      <c r="BB11" s="240"/>
      <c r="BW11" s="242" t="s">
        <v>217</v>
      </c>
      <c r="BX11" s="243" t="s">
        <v>218</v>
      </c>
    </row>
    <row r="12" spans="1:76" s="241" customFormat="1" ht="80.45" customHeight="1" x14ac:dyDescent="0.25">
      <c r="A12" s="229"/>
      <c r="B12" s="314" t="s">
        <v>440</v>
      </c>
      <c r="C12" s="314" t="s">
        <v>441</v>
      </c>
      <c r="D12" s="273" t="s">
        <v>50</v>
      </c>
      <c r="E12" s="274"/>
      <c r="F12" s="274"/>
      <c r="G12" s="274" t="s">
        <v>50</v>
      </c>
      <c r="H12" s="274"/>
      <c r="I12" s="274"/>
      <c r="J12" s="282">
        <f t="shared" si="0"/>
        <v>10</v>
      </c>
      <c r="K12" s="274"/>
      <c r="L12" s="274"/>
      <c r="M12" s="274"/>
      <c r="N12" s="274"/>
      <c r="O12" s="274"/>
      <c r="P12" s="274"/>
      <c r="Q12" s="282">
        <f t="shared" si="1"/>
        <v>0</v>
      </c>
      <c r="R12" s="275">
        <f t="shared" si="2"/>
        <v>10</v>
      </c>
      <c r="S12" s="280">
        <f t="shared" ref="S12:S35" si="9">J12+Q12</f>
        <v>10</v>
      </c>
      <c r="T12" s="275">
        <f t="shared" si="3"/>
        <v>0</v>
      </c>
      <c r="U12" s="278"/>
      <c r="V12" s="236" t="str">
        <f t="shared" si="4"/>
        <v>x</v>
      </c>
      <c r="W12" s="236" t="str">
        <f t="shared" si="5"/>
        <v/>
      </c>
      <c r="X12" s="236" t="str">
        <f t="shared" si="6"/>
        <v/>
      </c>
      <c r="Y12" s="236" t="str">
        <f t="shared" si="7"/>
        <v/>
      </c>
      <c r="Z12" s="236" t="str">
        <f t="shared" si="8"/>
        <v/>
      </c>
      <c r="AA12" s="237"/>
      <c r="AB12" s="238"/>
      <c r="BW12" s="242" t="s">
        <v>272</v>
      </c>
      <c r="BX12" s="243" t="s">
        <v>273</v>
      </c>
    </row>
    <row r="13" spans="1:76" s="241" customFormat="1" ht="126" customHeight="1" x14ac:dyDescent="0.25">
      <c r="A13" s="229"/>
      <c r="B13" s="314" t="s">
        <v>442</v>
      </c>
      <c r="C13" s="314" t="s">
        <v>443</v>
      </c>
      <c r="D13" s="273" t="s">
        <v>50</v>
      </c>
      <c r="E13" s="274"/>
      <c r="F13" s="274"/>
      <c r="G13" s="274" t="s">
        <v>50</v>
      </c>
      <c r="H13" s="274"/>
      <c r="I13" s="274"/>
      <c r="J13" s="282">
        <f t="shared" si="0"/>
        <v>10</v>
      </c>
      <c r="K13" s="274"/>
      <c r="L13" s="274"/>
      <c r="M13" s="274"/>
      <c r="N13" s="274"/>
      <c r="O13" s="274"/>
      <c r="P13" s="274"/>
      <c r="Q13" s="282">
        <f t="shared" si="1"/>
        <v>0</v>
      </c>
      <c r="R13" s="275">
        <f t="shared" si="2"/>
        <v>10</v>
      </c>
      <c r="S13" s="280">
        <f t="shared" si="9"/>
        <v>10</v>
      </c>
      <c r="T13" s="275">
        <f t="shared" si="3"/>
        <v>1</v>
      </c>
      <c r="U13" s="235">
        <v>100</v>
      </c>
      <c r="V13" s="236" t="str">
        <f t="shared" si="4"/>
        <v/>
      </c>
      <c r="W13" s="236" t="str">
        <f t="shared" si="5"/>
        <v/>
      </c>
      <c r="X13" s="236" t="str">
        <f t="shared" si="6"/>
        <v/>
      </c>
      <c r="Y13" s="236" t="str">
        <f t="shared" si="7"/>
        <v/>
      </c>
      <c r="Z13" s="236" t="str">
        <f t="shared" si="8"/>
        <v>x</v>
      </c>
      <c r="AA13" s="237"/>
      <c r="AB13" s="238"/>
      <c r="AC13" s="239"/>
      <c r="AD13" s="246"/>
      <c r="AE13" s="246"/>
      <c r="AF13" s="239"/>
      <c r="AG13" s="239"/>
      <c r="AH13" s="239"/>
      <c r="AI13" s="239"/>
      <c r="AJ13" s="239"/>
      <c r="AK13" s="239"/>
      <c r="AL13" s="239"/>
      <c r="AM13" s="239"/>
      <c r="AN13" s="239"/>
      <c r="AO13" s="239"/>
      <c r="AP13" s="239"/>
      <c r="AQ13" s="239"/>
      <c r="AR13" s="239"/>
      <c r="AS13" s="239"/>
      <c r="AT13" s="239"/>
      <c r="AU13" s="239"/>
      <c r="AV13" s="239"/>
      <c r="AW13" s="239"/>
      <c r="AX13" s="239"/>
      <c r="AY13" s="239"/>
      <c r="AZ13" s="239"/>
      <c r="BA13" s="239"/>
      <c r="BB13" s="240"/>
      <c r="BW13" s="242" t="s">
        <v>217</v>
      </c>
      <c r="BX13" s="243" t="s">
        <v>218</v>
      </c>
    </row>
    <row r="14" spans="1:76" s="241" customFormat="1" ht="43.15" customHeight="1" x14ac:dyDescent="0.25">
      <c r="A14" s="229"/>
      <c r="B14" s="314" t="s">
        <v>444</v>
      </c>
      <c r="C14" s="314" t="s">
        <v>445</v>
      </c>
      <c r="D14" s="273" t="s">
        <v>50</v>
      </c>
      <c r="E14" s="274"/>
      <c r="F14" s="274"/>
      <c r="G14" s="274" t="s">
        <v>50</v>
      </c>
      <c r="H14" s="274"/>
      <c r="I14" s="274"/>
      <c r="J14" s="282">
        <f t="shared" si="0"/>
        <v>10</v>
      </c>
      <c r="K14" s="274"/>
      <c r="L14" s="274"/>
      <c r="M14" s="274"/>
      <c r="N14" s="274"/>
      <c r="O14" s="274"/>
      <c r="P14" s="274"/>
      <c r="Q14" s="282">
        <f t="shared" si="1"/>
        <v>0</v>
      </c>
      <c r="R14" s="275">
        <f t="shared" si="2"/>
        <v>10</v>
      </c>
      <c r="S14" s="280">
        <f t="shared" si="9"/>
        <v>10</v>
      </c>
      <c r="T14" s="275">
        <f t="shared" si="3"/>
        <v>1</v>
      </c>
      <c r="U14" s="235">
        <v>100</v>
      </c>
      <c r="V14" s="236" t="str">
        <f t="shared" si="4"/>
        <v/>
      </c>
      <c r="W14" s="236" t="str">
        <f t="shared" si="5"/>
        <v/>
      </c>
      <c r="X14" s="236" t="str">
        <f t="shared" si="6"/>
        <v/>
      </c>
      <c r="Y14" s="236" t="str">
        <f t="shared" si="7"/>
        <v/>
      </c>
      <c r="Z14" s="236" t="str">
        <f t="shared" si="8"/>
        <v>x</v>
      </c>
      <c r="AA14" s="237"/>
      <c r="AB14" s="238"/>
      <c r="AC14" s="239"/>
      <c r="AD14" s="246"/>
      <c r="AE14" s="246"/>
      <c r="AF14" s="239"/>
      <c r="AG14" s="239"/>
      <c r="AH14" s="239"/>
      <c r="AI14" s="239"/>
      <c r="AJ14" s="239"/>
      <c r="AK14" s="239"/>
      <c r="AL14" s="239"/>
      <c r="AM14" s="239"/>
      <c r="AN14" s="239"/>
      <c r="AO14" s="239"/>
      <c r="AP14" s="239"/>
      <c r="AQ14" s="239"/>
      <c r="AR14" s="239"/>
      <c r="AS14" s="239"/>
      <c r="AT14" s="239"/>
      <c r="AU14" s="239"/>
      <c r="AV14" s="239"/>
      <c r="AW14" s="239"/>
      <c r="AX14" s="239"/>
      <c r="AY14" s="239"/>
      <c r="AZ14" s="239"/>
      <c r="BA14" s="239"/>
      <c r="BB14" s="240"/>
      <c r="BW14" s="242" t="s">
        <v>217</v>
      </c>
      <c r="BX14" s="243" t="s">
        <v>218</v>
      </c>
    </row>
    <row r="15" spans="1:76" s="241" customFormat="1" ht="81.599999999999994" customHeight="1" x14ac:dyDescent="0.25">
      <c r="A15" s="229"/>
      <c r="B15" s="314" t="s">
        <v>446</v>
      </c>
      <c r="C15" s="314" t="s">
        <v>447</v>
      </c>
      <c r="D15" s="273" t="s">
        <v>50</v>
      </c>
      <c r="E15" s="274"/>
      <c r="F15" s="274"/>
      <c r="G15" s="274" t="s">
        <v>50</v>
      </c>
      <c r="H15" s="274"/>
      <c r="I15" s="274"/>
      <c r="J15" s="282">
        <f t="shared" si="0"/>
        <v>10</v>
      </c>
      <c r="K15" s="274"/>
      <c r="L15" s="274"/>
      <c r="M15" s="274"/>
      <c r="N15" s="274"/>
      <c r="O15" s="274"/>
      <c r="P15" s="274"/>
      <c r="Q15" s="282">
        <f t="shared" si="1"/>
        <v>0</v>
      </c>
      <c r="R15" s="275">
        <f t="shared" si="2"/>
        <v>10</v>
      </c>
      <c r="S15" s="280">
        <f t="shared" si="9"/>
        <v>10</v>
      </c>
      <c r="T15" s="275">
        <f t="shared" si="3"/>
        <v>1</v>
      </c>
      <c r="U15" s="235">
        <v>100</v>
      </c>
      <c r="V15" s="236" t="str">
        <f t="shared" si="4"/>
        <v/>
      </c>
      <c r="W15" s="236" t="str">
        <f t="shared" si="5"/>
        <v/>
      </c>
      <c r="X15" s="236" t="str">
        <f t="shared" si="6"/>
        <v/>
      </c>
      <c r="Y15" s="236" t="str">
        <f t="shared" si="7"/>
        <v/>
      </c>
      <c r="Z15" s="236" t="str">
        <f t="shared" si="8"/>
        <v>x</v>
      </c>
      <c r="AA15" s="237"/>
      <c r="AB15" s="238"/>
      <c r="AC15" s="239"/>
      <c r="AD15" s="246"/>
      <c r="AE15" s="246"/>
      <c r="AF15" s="239"/>
      <c r="AG15" s="239"/>
      <c r="AH15" s="239"/>
      <c r="AI15" s="239"/>
      <c r="AJ15" s="239"/>
      <c r="AK15" s="239"/>
      <c r="AL15" s="239"/>
      <c r="AM15" s="239"/>
      <c r="AN15" s="239"/>
      <c r="AO15" s="239"/>
      <c r="AP15" s="239"/>
      <c r="AQ15" s="239"/>
      <c r="AR15" s="239"/>
      <c r="AS15" s="239"/>
      <c r="AT15" s="239"/>
      <c r="AU15" s="239"/>
      <c r="AV15" s="239"/>
      <c r="AW15" s="239"/>
      <c r="AX15" s="239"/>
      <c r="AY15" s="239"/>
      <c r="AZ15" s="239"/>
      <c r="BA15" s="239"/>
      <c r="BB15" s="240"/>
      <c r="BW15" s="242" t="s">
        <v>217</v>
      </c>
      <c r="BX15" s="243" t="s">
        <v>218</v>
      </c>
    </row>
    <row r="16" spans="1:76" s="241" customFormat="1" ht="56.45" customHeight="1" x14ac:dyDescent="0.25">
      <c r="A16" s="229"/>
      <c r="B16" s="314" t="s">
        <v>448</v>
      </c>
      <c r="C16" s="314" t="s">
        <v>449</v>
      </c>
      <c r="D16" s="273" t="s">
        <v>50</v>
      </c>
      <c r="E16" s="274"/>
      <c r="F16" s="274"/>
      <c r="G16" s="274" t="s">
        <v>50</v>
      </c>
      <c r="H16" s="274"/>
      <c r="I16" s="274"/>
      <c r="J16" s="282">
        <f t="shared" si="0"/>
        <v>10</v>
      </c>
      <c r="K16" s="274"/>
      <c r="L16" s="274"/>
      <c r="M16" s="274"/>
      <c r="N16" s="274"/>
      <c r="O16" s="274"/>
      <c r="P16" s="274"/>
      <c r="Q16" s="282">
        <f t="shared" si="1"/>
        <v>0</v>
      </c>
      <c r="R16" s="275">
        <f t="shared" si="2"/>
        <v>10</v>
      </c>
      <c r="S16" s="280">
        <f t="shared" si="9"/>
        <v>10</v>
      </c>
      <c r="T16" s="275">
        <f t="shared" si="3"/>
        <v>1</v>
      </c>
      <c r="U16" s="235">
        <v>100</v>
      </c>
      <c r="V16" s="236" t="str">
        <f t="shared" si="4"/>
        <v/>
      </c>
      <c r="W16" s="236" t="str">
        <f t="shared" si="5"/>
        <v/>
      </c>
      <c r="X16" s="236" t="str">
        <f t="shared" si="6"/>
        <v/>
      </c>
      <c r="Y16" s="236" t="str">
        <f t="shared" si="7"/>
        <v/>
      </c>
      <c r="Z16" s="236" t="str">
        <f t="shared" si="8"/>
        <v>x</v>
      </c>
      <c r="AA16" s="237"/>
      <c r="AB16" s="238"/>
      <c r="AC16" s="239"/>
      <c r="AD16" s="246"/>
      <c r="AE16" s="246"/>
      <c r="AF16" s="239"/>
      <c r="AG16" s="239"/>
      <c r="AH16" s="239"/>
      <c r="AI16" s="239"/>
      <c r="AJ16" s="239"/>
      <c r="AK16" s="239"/>
      <c r="AL16" s="239"/>
      <c r="AM16" s="239"/>
      <c r="AN16" s="239"/>
      <c r="AO16" s="239"/>
      <c r="AP16" s="239"/>
      <c r="AQ16" s="239"/>
      <c r="AR16" s="239"/>
      <c r="AS16" s="239"/>
      <c r="AT16" s="239"/>
      <c r="AU16" s="239"/>
      <c r="AV16" s="239"/>
      <c r="AW16" s="239"/>
      <c r="AX16" s="239"/>
      <c r="AY16" s="239"/>
      <c r="AZ16" s="239"/>
      <c r="BA16" s="239"/>
      <c r="BB16" s="240"/>
      <c r="BW16" s="242" t="s">
        <v>217</v>
      </c>
      <c r="BX16" s="243" t="s">
        <v>218</v>
      </c>
    </row>
    <row r="17" spans="1:76" s="241" customFormat="1" ht="63" customHeight="1" x14ac:dyDescent="0.25">
      <c r="A17" s="229"/>
      <c r="B17" s="314" t="s">
        <v>450</v>
      </c>
      <c r="C17" s="314" t="s">
        <v>451</v>
      </c>
      <c r="D17" s="276" t="s">
        <v>50</v>
      </c>
      <c r="E17" s="277"/>
      <c r="F17" s="277"/>
      <c r="G17" s="277" t="s">
        <v>50</v>
      </c>
      <c r="H17" s="277"/>
      <c r="I17" s="277"/>
      <c r="J17" s="282">
        <f t="shared" si="0"/>
        <v>10</v>
      </c>
      <c r="K17" s="277"/>
      <c r="L17" s="277"/>
      <c r="M17" s="277"/>
      <c r="N17" s="277"/>
      <c r="O17" s="277"/>
      <c r="P17" s="277"/>
      <c r="Q17" s="282">
        <f t="shared" si="1"/>
        <v>0</v>
      </c>
      <c r="R17" s="275">
        <f t="shared" si="2"/>
        <v>10</v>
      </c>
      <c r="S17" s="280">
        <f t="shared" si="9"/>
        <v>10</v>
      </c>
      <c r="T17" s="275">
        <f t="shared" si="3"/>
        <v>1</v>
      </c>
      <c r="U17" s="235">
        <v>100</v>
      </c>
      <c r="V17" s="236" t="str">
        <f t="shared" si="4"/>
        <v/>
      </c>
      <c r="W17" s="236" t="str">
        <f t="shared" si="5"/>
        <v/>
      </c>
      <c r="X17" s="236" t="str">
        <f t="shared" si="6"/>
        <v/>
      </c>
      <c r="Y17" s="236" t="str">
        <f t="shared" si="7"/>
        <v/>
      </c>
      <c r="Z17" s="236" t="str">
        <f t="shared" si="8"/>
        <v>x</v>
      </c>
      <c r="AA17" s="237"/>
      <c r="AB17" s="238"/>
      <c r="AC17" s="239"/>
      <c r="AD17" s="246"/>
      <c r="AE17" s="246"/>
      <c r="AF17" s="239"/>
      <c r="AG17" s="239"/>
      <c r="AH17" s="239"/>
      <c r="AI17" s="239"/>
      <c r="AJ17" s="239"/>
      <c r="AK17" s="239"/>
      <c r="AL17" s="239"/>
      <c r="AM17" s="239"/>
      <c r="AN17" s="239"/>
      <c r="AO17" s="239"/>
      <c r="AP17" s="239"/>
      <c r="AQ17" s="239"/>
      <c r="AR17" s="239"/>
      <c r="AS17" s="239"/>
      <c r="AT17" s="239"/>
      <c r="AU17" s="239"/>
      <c r="AV17" s="239"/>
      <c r="AW17" s="239"/>
      <c r="AX17" s="239"/>
      <c r="AY17" s="239"/>
      <c r="AZ17" s="239"/>
      <c r="BA17" s="239"/>
      <c r="BB17" s="240"/>
      <c r="BW17" s="242"/>
      <c r="BX17" s="243"/>
    </row>
    <row r="18" spans="1:76" s="241" customFormat="1" ht="78.599999999999994" customHeight="1" x14ac:dyDescent="0.25">
      <c r="A18" s="229"/>
      <c r="B18" s="314" t="s">
        <v>452</v>
      </c>
      <c r="C18" s="314" t="s">
        <v>453</v>
      </c>
      <c r="D18" s="276" t="s">
        <v>50</v>
      </c>
      <c r="E18" s="277"/>
      <c r="F18" s="277"/>
      <c r="G18" s="277" t="s">
        <v>50</v>
      </c>
      <c r="H18" s="277"/>
      <c r="I18" s="277"/>
      <c r="J18" s="282">
        <f t="shared" si="0"/>
        <v>10</v>
      </c>
      <c r="K18" s="277"/>
      <c r="L18" s="277"/>
      <c r="M18" s="277"/>
      <c r="N18" s="277"/>
      <c r="O18" s="277"/>
      <c r="P18" s="277"/>
      <c r="Q18" s="282">
        <f t="shared" si="1"/>
        <v>0</v>
      </c>
      <c r="R18" s="275">
        <f t="shared" si="2"/>
        <v>10</v>
      </c>
      <c r="S18" s="280">
        <f t="shared" si="9"/>
        <v>10</v>
      </c>
      <c r="T18" s="275">
        <f t="shared" si="3"/>
        <v>0</v>
      </c>
      <c r="U18" s="278"/>
      <c r="V18" s="236" t="str">
        <f t="shared" si="4"/>
        <v>x</v>
      </c>
      <c r="W18" s="236" t="str">
        <f t="shared" si="5"/>
        <v/>
      </c>
      <c r="X18" s="236" t="str">
        <f t="shared" si="6"/>
        <v/>
      </c>
      <c r="Y18" s="236" t="str">
        <f t="shared" si="7"/>
        <v/>
      </c>
      <c r="Z18" s="236" t="str">
        <f t="shared" si="8"/>
        <v/>
      </c>
      <c r="AA18" s="237"/>
      <c r="AB18" s="238"/>
      <c r="AC18" s="239"/>
      <c r="AD18" s="246"/>
      <c r="AE18" s="246"/>
      <c r="AF18" s="239"/>
      <c r="AG18" s="239"/>
      <c r="AH18" s="239"/>
      <c r="AI18" s="239"/>
      <c r="AJ18" s="239"/>
      <c r="AK18" s="239"/>
      <c r="AL18" s="239"/>
      <c r="AM18" s="239"/>
      <c r="AN18" s="239"/>
      <c r="AO18" s="239"/>
      <c r="AP18" s="239"/>
      <c r="AQ18" s="239"/>
      <c r="AR18" s="239"/>
      <c r="AS18" s="239"/>
      <c r="AT18" s="239"/>
      <c r="AU18" s="239"/>
      <c r="AV18" s="239"/>
      <c r="AW18" s="239"/>
      <c r="AX18" s="239"/>
      <c r="AY18" s="239"/>
      <c r="AZ18" s="239"/>
      <c r="BA18" s="239"/>
      <c r="BB18" s="240"/>
      <c r="BW18" s="242"/>
      <c r="BX18" s="243"/>
    </row>
    <row r="19" spans="1:76" s="241" customFormat="1" ht="61.15" customHeight="1" x14ac:dyDescent="0.25">
      <c r="A19" s="229"/>
      <c r="B19" s="314" t="s">
        <v>308</v>
      </c>
      <c r="C19" s="314" t="s">
        <v>309</v>
      </c>
      <c r="D19" s="273" t="s">
        <v>50</v>
      </c>
      <c r="E19" s="274"/>
      <c r="F19" s="274"/>
      <c r="G19" s="274" t="s">
        <v>50</v>
      </c>
      <c r="H19" s="274"/>
      <c r="I19" s="274"/>
      <c r="J19" s="282">
        <f t="shared" si="0"/>
        <v>10</v>
      </c>
      <c r="K19" s="274"/>
      <c r="L19" s="274"/>
      <c r="M19" s="274"/>
      <c r="N19" s="274"/>
      <c r="O19" s="274"/>
      <c r="P19" s="274"/>
      <c r="Q19" s="282">
        <f t="shared" si="1"/>
        <v>0</v>
      </c>
      <c r="R19" s="275">
        <f t="shared" si="2"/>
        <v>10</v>
      </c>
      <c r="S19" s="280">
        <f t="shared" si="9"/>
        <v>10</v>
      </c>
      <c r="T19" s="275">
        <f t="shared" si="3"/>
        <v>0</v>
      </c>
      <c r="U19" s="278"/>
      <c r="V19" s="236" t="str">
        <f t="shared" si="4"/>
        <v>x</v>
      </c>
      <c r="W19" s="236" t="str">
        <f t="shared" si="5"/>
        <v/>
      </c>
      <c r="X19" s="236" t="str">
        <f t="shared" si="6"/>
        <v/>
      </c>
      <c r="Y19" s="236" t="str">
        <f t="shared" si="7"/>
        <v/>
      </c>
      <c r="Z19" s="236" t="str">
        <f t="shared" si="8"/>
        <v/>
      </c>
      <c r="AA19" s="237"/>
      <c r="AB19" s="238"/>
      <c r="BW19" s="242" t="s">
        <v>272</v>
      </c>
      <c r="BX19" s="243" t="s">
        <v>273</v>
      </c>
    </row>
    <row r="20" spans="1:76" s="241" customFormat="1" ht="26.25" hidden="1" customHeight="1" x14ac:dyDescent="0.25">
      <c r="A20" s="229"/>
      <c r="B20" s="315"/>
      <c r="C20" s="315"/>
      <c r="D20" s="273"/>
      <c r="E20" s="274"/>
      <c r="F20" s="274"/>
      <c r="G20" s="274"/>
      <c r="H20" s="274"/>
      <c r="I20" s="274"/>
      <c r="J20" s="282">
        <f t="shared" si="0"/>
        <v>0</v>
      </c>
      <c r="K20" s="274"/>
      <c r="L20" s="274"/>
      <c r="M20" s="274"/>
      <c r="N20" s="274"/>
      <c r="O20" s="274"/>
      <c r="P20" s="274"/>
      <c r="Q20" s="282">
        <f t="shared" si="1"/>
        <v>0</v>
      </c>
      <c r="R20" s="275">
        <f t="shared" si="2"/>
        <v>0</v>
      </c>
      <c r="S20" s="280">
        <f t="shared" si="9"/>
        <v>0</v>
      </c>
      <c r="T20" s="275">
        <f t="shared" si="3"/>
        <v>1</v>
      </c>
      <c r="U20" s="235">
        <v>100</v>
      </c>
      <c r="V20" s="236" t="str">
        <f t="shared" si="4"/>
        <v/>
      </c>
      <c r="W20" s="236" t="str">
        <f t="shared" si="5"/>
        <v/>
      </c>
      <c r="X20" s="236" t="str">
        <f t="shared" si="6"/>
        <v/>
      </c>
      <c r="Y20" s="236" t="str">
        <f t="shared" si="7"/>
        <v/>
      </c>
      <c r="Z20" s="236" t="str">
        <f t="shared" si="8"/>
        <v>x</v>
      </c>
      <c r="AA20" s="237"/>
      <c r="AB20" s="238"/>
      <c r="AC20" s="239"/>
      <c r="AD20" s="246"/>
      <c r="AE20" s="246"/>
      <c r="AF20" s="239"/>
      <c r="AG20" s="239"/>
      <c r="AH20" s="239"/>
      <c r="AI20" s="239"/>
      <c r="AJ20" s="239"/>
      <c r="AK20" s="239"/>
      <c r="AL20" s="239"/>
      <c r="AM20" s="239"/>
      <c r="AN20" s="239"/>
      <c r="AO20" s="239"/>
      <c r="AP20" s="239"/>
      <c r="AQ20" s="239"/>
      <c r="AR20" s="239"/>
      <c r="AS20" s="239"/>
      <c r="AT20" s="239"/>
      <c r="AU20" s="239"/>
      <c r="AV20" s="239"/>
      <c r="AW20" s="239"/>
      <c r="AX20" s="239"/>
      <c r="AY20" s="239"/>
      <c r="AZ20" s="239"/>
      <c r="BA20" s="239"/>
      <c r="BB20" s="240"/>
      <c r="BW20" s="242" t="s">
        <v>217</v>
      </c>
      <c r="BX20" s="243" t="s">
        <v>218</v>
      </c>
    </row>
    <row r="21" spans="1:76" s="241" customFormat="1" ht="26.25" hidden="1" customHeight="1" x14ac:dyDescent="0.25">
      <c r="A21" s="229"/>
      <c r="B21" s="315"/>
      <c r="C21" s="315"/>
      <c r="D21" s="276"/>
      <c r="E21" s="277"/>
      <c r="F21" s="277"/>
      <c r="G21" s="277"/>
      <c r="H21" s="277"/>
      <c r="I21" s="277"/>
      <c r="J21" s="282">
        <f t="shared" si="0"/>
        <v>0</v>
      </c>
      <c r="K21" s="277"/>
      <c r="L21" s="277"/>
      <c r="M21" s="277"/>
      <c r="N21" s="277"/>
      <c r="O21" s="277"/>
      <c r="P21" s="277"/>
      <c r="Q21" s="282">
        <f t="shared" si="1"/>
        <v>0</v>
      </c>
      <c r="R21" s="275">
        <f t="shared" si="2"/>
        <v>0</v>
      </c>
      <c r="S21" s="280">
        <f t="shared" si="9"/>
        <v>0</v>
      </c>
      <c r="T21" s="275">
        <f t="shared" si="3"/>
        <v>1</v>
      </c>
      <c r="U21" s="235">
        <v>100</v>
      </c>
      <c r="V21" s="236" t="str">
        <f t="shared" si="4"/>
        <v/>
      </c>
      <c r="W21" s="236" t="str">
        <f t="shared" si="5"/>
        <v/>
      </c>
      <c r="X21" s="236" t="str">
        <f t="shared" si="6"/>
        <v/>
      </c>
      <c r="Y21" s="236" t="str">
        <f t="shared" si="7"/>
        <v/>
      </c>
      <c r="Z21" s="236" t="str">
        <f t="shared" si="8"/>
        <v>x</v>
      </c>
      <c r="AA21" s="237"/>
      <c r="AB21" s="238"/>
      <c r="AC21" s="239"/>
      <c r="AD21" s="246"/>
      <c r="AE21" s="246"/>
      <c r="AF21" s="239"/>
      <c r="AG21" s="239"/>
      <c r="AH21" s="239"/>
      <c r="AI21" s="239"/>
      <c r="AJ21" s="239"/>
      <c r="AK21" s="239"/>
      <c r="AL21" s="239"/>
      <c r="AM21" s="239"/>
      <c r="AN21" s="239"/>
      <c r="AO21" s="239"/>
      <c r="AP21" s="239"/>
      <c r="AQ21" s="239"/>
      <c r="AR21" s="239"/>
      <c r="AS21" s="239"/>
      <c r="AT21" s="239"/>
      <c r="AU21" s="239"/>
      <c r="AV21" s="239"/>
      <c r="AW21" s="239"/>
      <c r="AX21" s="239"/>
      <c r="AY21" s="239"/>
      <c r="AZ21" s="239"/>
      <c r="BA21" s="239"/>
      <c r="BB21" s="240"/>
      <c r="BW21" s="242"/>
      <c r="BX21" s="243"/>
    </row>
    <row r="22" spans="1:76" s="241" customFormat="1" ht="26.25" hidden="1" customHeight="1" x14ac:dyDescent="0.25">
      <c r="A22" s="229"/>
      <c r="B22" s="315"/>
      <c r="C22" s="315"/>
      <c r="D22" s="276"/>
      <c r="E22" s="277"/>
      <c r="F22" s="277"/>
      <c r="G22" s="277"/>
      <c r="H22" s="277"/>
      <c r="I22" s="277"/>
      <c r="J22" s="282">
        <f t="shared" si="0"/>
        <v>0</v>
      </c>
      <c r="K22" s="277"/>
      <c r="L22" s="277"/>
      <c r="M22" s="277"/>
      <c r="N22" s="277"/>
      <c r="O22" s="277"/>
      <c r="P22" s="277"/>
      <c r="Q22" s="282">
        <f t="shared" si="1"/>
        <v>0</v>
      </c>
      <c r="R22" s="275">
        <f t="shared" si="2"/>
        <v>0</v>
      </c>
      <c r="S22" s="280">
        <f t="shared" si="9"/>
        <v>0</v>
      </c>
      <c r="T22" s="275">
        <f t="shared" si="3"/>
        <v>0</v>
      </c>
      <c r="U22" s="278"/>
      <c r="V22" s="236" t="str">
        <f t="shared" si="4"/>
        <v>x</v>
      </c>
      <c r="W22" s="236" t="str">
        <f t="shared" si="5"/>
        <v/>
      </c>
      <c r="X22" s="236" t="str">
        <f t="shared" si="6"/>
        <v/>
      </c>
      <c r="Y22" s="236" t="str">
        <f t="shared" si="7"/>
        <v/>
      </c>
      <c r="Z22" s="236" t="str">
        <f t="shared" si="8"/>
        <v/>
      </c>
      <c r="AA22" s="237"/>
      <c r="AB22" s="238"/>
      <c r="AC22" s="239"/>
      <c r="AD22" s="246"/>
      <c r="AE22" s="246"/>
      <c r="AF22" s="239"/>
      <c r="AG22" s="239"/>
      <c r="AH22" s="239"/>
      <c r="AI22" s="239"/>
      <c r="AJ22" s="239"/>
      <c r="AK22" s="239"/>
      <c r="AL22" s="239"/>
      <c r="AM22" s="239"/>
      <c r="AN22" s="239"/>
      <c r="AO22" s="239"/>
      <c r="AP22" s="239"/>
      <c r="AQ22" s="239"/>
      <c r="AR22" s="239"/>
      <c r="AS22" s="239"/>
      <c r="AT22" s="239"/>
      <c r="AU22" s="239"/>
      <c r="AV22" s="239"/>
      <c r="AW22" s="239"/>
      <c r="AX22" s="239"/>
      <c r="AY22" s="239"/>
      <c r="AZ22" s="239"/>
      <c r="BA22" s="239"/>
      <c r="BB22" s="240"/>
      <c r="BW22" s="242"/>
      <c r="BX22" s="243"/>
    </row>
    <row r="23" spans="1:76" s="241" customFormat="1" ht="26.25" hidden="1" customHeight="1" x14ac:dyDescent="0.25">
      <c r="A23" s="229"/>
      <c r="B23" s="315"/>
      <c r="C23" s="315"/>
      <c r="D23" s="273"/>
      <c r="E23" s="274"/>
      <c r="F23" s="274"/>
      <c r="G23" s="274"/>
      <c r="H23" s="274"/>
      <c r="I23" s="274"/>
      <c r="J23" s="282">
        <f t="shared" si="0"/>
        <v>0</v>
      </c>
      <c r="K23" s="274"/>
      <c r="L23" s="274"/>
      <c r="M23" s="274"/>
      <c r="N23" s="274"/>
      <c r="O23" s="274"/>
      <c r="P23" s="274"/>
      <c r="Q23" s="282">
        <f t="shared" si="1"/>
        <v>0</v>
      </c>
      <c r="R23" s="275">
        <f t="shared" si="2"/>
        <v>0</v>
      </c>
      <c r="S23" s="280">
        <f t="shared" si="9"/>
        <v>0</v>
      </c>
      <c r="T23" s="275">
        <f t="shared" si="3"/>
        <v>0</v>
      </c>
      <c r="U23" s="278"/>
      <c r="V23" s="236" t="str">
        <f t="shared" si="4"/>
        <v>x</v>
      </c>
      <c r="W23" s="236" t="str">
        <f t="shared" si="5"/>
        <v/>
      </c>
      <c r="X23" s="236" t="str">
        <f t="shared" si="6"/>
        <v/>
      </c>
      <c r="Y23" s="236" t="str">
        <f t="shared" si="7"/>
        <v/>
      </c>
      <c r="Z23" s="236" t="str">
        <f t="shared" si="8"/>
        <v/>
      </c>
      <c r="AA23" s="237"/>
      <c r="AB23" s="238"/>
      <c r="BW23" s="242" t="s">
        <v>272</v>
      </c>
      <c r="BX23" s="243" t="s">
        <v>273</v>
      </c>
    </row>
    <row r="24" spans="1:76" s="241" customFormat="1" ht="26.25" hidden="1" customHeight="1" x14ac:dyDescent="0.25">
      <c r="A24" s="229"/>
      <c r="B24" s="315"/>
      <c r="C24" s="315"/>
      <c r="D24" s="273"/>
      <c r="E24" s="274"/>
      <c r="F24" s="274"/>
      <c r="G24" s="274"/>
      <c r="H24" s="274"/>
      <c r="I24" s="274"/>
      <c r="J24" s="282">
        <f t="shared" si="0"/>
        <v>0</v>
      </c>
      <c r="K24" s="274"/>
      <c r="L24" s="274"/>
      <c r="M24" s="274"/>
      <c r="N24" s="274"/>
      <c r="O24" s="274"/>
      <c r="P24" s="274"/>
      <c r="Q24" s="282">
        <f t="shared" si="1"/>
        <v>0</v>
      </c>
      <c r="R24" s="275">
        <f t="shared" si="2"/>
        <v>0</v>
      </c>
      <c r="S24" s="280">
        <f t="shared" si="9"/>
        <v>0</v>
      </c>
      <c r="T24" s="275">
        <f t="shared" si="3"/>
        <v>1</v>
      </c>
      <c r="U24" s="235">
        <v>100</v>
      </c>
      <c r="V24" s="236" t="str">
        <f t="shared" si="4"/>
        <v/>
      </c>
      <c r="W24" s="236" t="str">
        <f t="shared" si="5"/>
        <v/>
      </c>
      <c r="X24" s="236" t="str">
        <f t="shared" si="6"/>
        <v/>
      </c>
      <c r="Y24" s="236" t="str">
        <f t="shared" si="7"/>
        <v/>
      </c>
      <c r="Z24" s="236" t="str">
        <f t="shared" si="8"/>
        <v>x</v>
      </c>
      <c r="AA24" s="237"/>
      <c r="AB24" s="238"/>
      <c r="AC24" s="239"/>
      <c r="AD24" s="246"/>
      <c r="AE24" s="246"/>
      <c r="AF24" s="239"/>
      <c r="AG24" s="239"/>
      <c r="AH24" s="239"/>
      <c r="AI24" s="239"/>
      <c r="AJ24" s="239"/>
      <c r="AK24" s="239"/>
      <c r="AL24" s="239"/>
      <c r="AM24" s="239"/>
      <c r="AN24" s="239"/>
      <c r="AO24" s="239"/>
      <c r="AP24" s="239"/>
      <c r="AQ24" s="239"/>
      <c r="AR24" s="239"/>
      <c r="AS24" s="239"/>
      <c r="AT24" s="239"/>
      <c r="AU24" s="239"/>
      <c r="AV24" s="239"/>
      <c r="AW24" s="239"/>
      <c r="AX24" s="239"/>
      <c r="AY24" s="239"/>
      <c r="AZ24" s="239"/>
      <c r="BA24" s="239"/>
      <c r="BB24" s="240"/>
      <c r="BW24" s="242" t="s">
        <v>217</v>
      </c>
      <c r="BX24" s="243" t="s">
        <v>218</v>
      </c>
    </row>
    <row r="25" spans="1:76" s="241" customFormat="1" ht="26.25" hidden="1" customHeight="1" x14ac:dyDescent="0.25">
      <c r="A25" s="229"/>
      <c r="B25" s="315"/>
      <c r="C25" s="315"/>
      <c r="D25" s="276"/>
      <c r="E25" s="277"/>
      <c r="F25" s="277"/>
      <c r="G25" s="277"/>
      <c r="H25" s="277"/>
      <c r="I25" s="277"/>
      <c r="J25" s="282">
        <f t="shared" si="0"/>
        <v>0</v>
      </c>
      <c r="K25" s="277"/>
      <c r="L25" s="277"/>
      <c r="M25" s="277"/>
      <c r="N25" s="277"/>
      <c r="O25" s="277"/>
      <c r="P25" s="277"/>
      <c r="Q25" s="282">
        <f t="shared" si="1"/>
        <v>0</v>
      </c>
      <c r="R25" s="275">
        <f t="shared" si="2"/>
        <v>0</v>
      </c>
      <c r="S25" s="280">
        <f t="shared" si="9"/>
        <v>0</v>
      </c>
      <c r="T25" s="275">
        <f t="shared" si="3"/>
        <v>1</v>
      </c>
      <c r="U25" s="235">
        <v>100</v>
      </c>
      <c r="V25" s="236" t="str">
        <f t="shared" si="4"/>
        <v/>
      </c>
      <c r="W25" s="236" t="str">
        <f t="shared" si="5"/>
        <v/>
      </c>
      <c r="X25" s="236" t="str">
        <f t="shared" si="6"/>
        <v/>
      </c>
      <c r="Y25" s="236" t="str">
        <f t="shared" si="7"/>
        <v/>
      </c>
      <c r="Z25" s="236" t="str">
        <f t="shared" si="8"/>
        <v>x</v>
      </c>
      <c r="AA25" s="237"/>
      <c r="AB25" s="238"/>
      <c r="AC25" s="239"/>
      <c r="AD25" s="246"/>
      <c r="AE25" s="246"/>
      <c r="AF25" s="239"/>
      <c r="AG25" s="239"/>
      <c r="AH25" s="239"/>
      <c r="AI25" s="239"/>
      <c r="AJ25" s="239"/>
      <c r="AK25" s="239"/>
      <c r="AL25" s="239"/>
      <c r="AM25" s="239"/>
      <c r="AN25" s="239"/>
      <c r="AO25" s="239"/>
      <c r="AP25" s="239"/>
      <c r="AQ25" s="239"/>
      <c r="AR25" s="239"/>
      <c r="AS25" s="239"/>
      <c r="AT25" s="239"/>
      <c r="AU25" s="239"/>
      <c r="AV25" s="239"/>
      <c r="AW25" s="239"/>
      <c r="AX25" s="239"/>
      <c r="AY25" s="239"/>
      <c r="AZ25" s="239"/>
      <c r="BA25" s="239"/>
      <c r="BB25" s="240"/>
      <c r="BW25" s="242"/>
      <c r="BX25" s="243"/>
    </row>
    <row r="26" spans="1:76" s="241" customFormat="1" ht="26.25" hidden="1" customHeight="1" x14ac:dyDescent="0.25">
      <c r="A26" s="229"/>
      <c r="B26" s="315"/>
      <c r="C26" s="315"/>
      <c r="D26" s="276"/>
      <c r="E26" s="277"/>
      <c r="F26" s="277"/>
      <c r="G26" s="277"/>
      <c r="H26" s="277"/>
      <c r="I26" s="277"/>
      <c r="J26" s="282">
        <f t="shared" si="0"/>
        <v>0</v>
      </c>
      <c r="K26" s="277"/>
      <c r="L26" s="277"/>
      <c r="M26" s="277"/>
      <c r="N26" s="277"/>
      <c r="O26" s="277"/>
      <c r="P26" s="277"/>
      <c r="Q26" s="282">
        <f t="shared" si="1"/>
        <v>0</v>
      </c>
      <c r="R26" s="275">
        <f t="shared" si="2"/>
        <v>0</v>
      </c>
      <c r="S26" s="280">
        <f t="shared" si="9"/>
        <v>0</v>
      </c>
      <c r="T26" s="275">
        <f t="shared" si="3"/>
        <v>0</v>
      </c>
      <c r="U26" s="278"/>
      <c r="V26" s="236" t="str">
        <f t="shared" si="4"/>
        <v>x</v>
      </c>
      <c r="W26" s="236" t="str">
        <f t="shared" si="5"/>
        <v/>
      </c>
      <c r="X26" s="236" t="str">
        <f t="shared" si="6"/>
        <v/>
      </c>
      <c r="Y26" s="236" t="str">
        <f t="shared" si="7"/>
        <v/>
      </c>
      <c r="Z26" s="236" t="str">
        <f t="shared" si="8"/>
        <v/>
      </c>
      <c r="AA26" s="237"/>
      <c r="AB26" s="238"/>
      <c r="AC26" s="239"/>
      <c r="AD26" s="246"/>
      <c r="AE26" s="246"/>
      <c r="AF26" s="239"/>
      <c r="AG26" s="239"/>
      <c r="AH26" s="239"/>
      <c r="AI26" s="239"/>
      <c r="AJ26" s="239"/>
      <c r="AK26" s="239"/>
      <c r="AL26" s="239"/>
      <c r="AM26" s="239"/>
      <c r="AN26" s="239"/>
      <c r="AO26" s="239"/>
      <c r="AP26" s="239"/>
      <c r="AQ26" s="239"/>
      <c r="AR26" s="239"/>
      <c r="AS26" s="239"/>
      <c r="AT26" s="239"/>
      <c r="AU26" s="239"/>
      <c r="AV26" s="239"/>
      <c r="AW26" s="239"/>
      <c r="AX26" s="239"/>
      <c r="AY26" s="239"/>
      <c r="AZ26" s="239"/>
      <c r="BA26" s="239"/>
      <c r="BB26" s="240"/>
      <c r="BW26" s="242"/>
      <c r="BX26" s="243"/>
    </row>
    <row r="27" spans="1:76" s="241" customFormat="1" ht="26.25" hidden="1" customHeight="1" x14ac:dyDescent="0.25">
      <c r="A27" s="229"/>
      <c r="B27" s="315"/>
      <c r="C27" s="315"/>
      <c r="D27" s="273"/>
      <c r="E27" s="274"/>
      <c r="F27" s="274"/>
      <c r="G27" s="274"/>
      <c r="H27" s="274"/>
      <c r="I27" s="274"/>
      <c r="J27" s="282">
        <f t="shared" si="0"/>
        <v>0</v>
      </c>
      <c r="K27" s="274"/>
      <c r="L27" s="274"/>
      <c r="M27" s="274"/>
      <c r="N27" s="274"/>
      <c r="O27" s="274"/>
      <c r="P27" s="274"/>
      <c r="Q27" s="282">
        <f t="shared" si="1"/>
        <v>0</v>
      </c>
      <c r="R27" s="275">
        <f t="shared" si="2"/>
        <v>0</v>
      </c>
      <c r="S27" s="280">
        <f t="shared" si="9"/>
        <v>0</v>
      </c>
      <c r="T27" s="275">
        <f t="shared" si="3"/>
        <v>0</v>
      </c>
      <c r="U27" s="278"/>
      <c r="V27" s="236" t="str">
        <f t="shared" si="4"/>
        <v>x</v>
      </c>
      <c r="W27" s="236" t="str">
        <f t="shared" si="5"/>
        <v/>
      </c>
      <c r="X27" s="236" t="str">
        <f t="shared" si="6"/>
        <v/>
      </c>
      <c r="Y27" s="236" t="str">
        <f t="shared" si="7"/>
        <v/>
      </c>
      <c r="Z27" s="236" t="str">
        <f t="shared" si="8"/>
        <v/>
      </c>
      <c r="AA27" s="237"/>
      <c r="AB27" s="238"/>
      <c r="BW27" s="242" t="s">
        <v>272</v>
      </c>
      <c r="BX27" s="243" t="s">
        <v>273</v>
      </c>
    </row>
    <row r="28" spans="1:76" s="241" customFormat="1" ht="26.25" hidden="1" customHeight="1" x14ac:dyDescent="0.25">
      <c r="A28" s="229"/>
      <c r="B28" s="315"/>
      <c r="C28" s="315"/>
      <c r="D28" s="273"/>
      <c r="E28" s="274"/>
      <c r="F28" s="274"/>
      <c r="G28" s="274"/>
      <c r="H28" s="274"/>
      <c r="I28" s="274"/>
      <c r="J28" s="282">
        <f t="shared" si="0"/>
        <v>0</v>
      </c>
      <c r="K28" s="274"/>
      <c r="L28" s="274"/>
      <c r="M28" s="274"/>
      <c r="N28" s="274"/>
      <c r="O28" s="274"/>
      <c r="P28" s="274"/>
      <c r="Q28" s="282">
        <f t="shared" si="1"/>
        <v>0</v>
      </c>
      <c r="R28" s="275">
        <f t="shared" si="2"/>
        <v>0</v>
      </c>
      <c r="S28" s="280">
        <f t="shared" si="9"/>
        <v>0</v>
      </c>
      <c r="T28" s="275">
        <f t="shared" si="3"/>
        <v>1</v>
      </c>
      <c r="U28" s="235">
        <v>100</v>
      </c>
      <c r="V28" s="236" t="str">
        <f t="shared" si="4"/>
        <v/>
      </c>
      <c r="W28" s="236" t="str">
        <f t="shared" si="5"/>
        <v/>
      </c>
      <c r="X28" s="236" t="str">
        <f t="shared" si="6"/>
        <v/>
      </c>
      <c r="Y28" s="236" t="str">
        <f t="shared" si="7"/>
        <v/>
      </c>
      <c r="Z28" s="236" t="str">
        <f t="shared" si="8"/>
        <v>x</v>
      </c>
      <c r="AA28" s="237"/>
      <c r="AB28" s="238"/>
      <c r="AC28" s="239"/>
      <c r="AD28" s="246"/>
      <c r="AE28" s="246"/>
      <c r="AF28" s="239"/>
      <c r="AG28" s="239"/>
      <c r="AH28" s="239"/>
      <c r="AI28" s="239"/>
      <c r="AJ28" s="239"/>
      <c r="AK28" s="239"/>
      <c r="AL28" s="239"/>
      <c r="AM28" s="239"/>
      <c r="AN28" s="239"/>
      <c r="AO28" s="239"/>
      <c r="AP28" s="239"/>
      <c r="AQ28" s="239"/>
      <c r="AR28" s="239"/>
      <c r="AS28" s="239"/>
      <c r="AT28" s="239"/>
      <c r="AU28" s="239"/>
      <c r="AV28" s="239"/>
      <c r="AW28" s="239"/>
      <c r="AX28" s="239"/>
      <c r="AY28" s="239"/>
      <c r="AZ28" s="239"/>
      <c r="BA28" s="239"/>
      <c r="BB28" s="240"/>
      <c r="BW28" s="242" t="s">
        <v>217</v>
      </c>
      <c r="BX28" s="243" t="s">
        <v>218</v>
      </c>
    </row>
    <row r="29" spans="1:76" s="241" customFormat="1" ht="26.25" hidden="1" customHeight="1" x14ac:dyDescent="0.25">
      <c r="A29" s="229"/>
      <c r="B29" s="315"/>
      <c r="C29" s="315"/>
      <c r="D29" s="276"/>
      <c r="E29" s="277"/>
      <c r="F29" s="277"/>
      <c r="G29" s="277"/>
      <c r="H29" s="277"/>
      <c r="I29" s="277"/>
      <c r="J29" s="282">
        <f t="shared" si="0"/>
        <v>0</v>
      </c>
      <c r="K29" s="277"/>
      <c r="L29" s="277"/>
      <c r="M29" s="277"/>
      <c r="N29" s="277"/>
      <c r="O29" s="277"/>
      <c r="P29" s="277"/>
      <c r="Q29" s="282">
        <f t="shared" si="1"/>
        <v>0</v>
      </c>
      <c r="R29" s="275">
        <f t="shared" si="2"/>
        <v>0</v>
      </c>
      <c r="S29" s="280">
        <f t="shared" si="9"/>
        <v>0</v>
      </c>
      <c r="T29" s="275">
        <f t="shared" si="3"/>
        <v>1</v>
      </c>
      <c r="U29" s="235">
        <v>100</v>
      </c>
      <c r="V29" s="236" t="str">
        <f t="shared" si="4"/>
        <v/>
      </c>
      <c r="W29" s="236" t="str">
        <f t="shared" si="5"/>
        <v/>
      </c>
      <c r="X29" s="236" t="str">
        <f t="shared" si="6"/>
        <v/>
      </c>
      <c r="Y29" s="236" t="str">
        <f t="shared" si="7"/>
        <v/>
      </c>
      <c r="Z29" s="236" t="str">
        <f t="shared" si="8"/>
        <v>x</v>
      </c>
      <c r="AA29" s="237"/>
      <c r="AB29" s="238"/>
      <c r="AC29" s="239"/>
      <c r="AD29" s="246"/>
      <c r="AE29" s="246"/>
      <c r="AF29" s="239"/>
      <c r="AG29" s="239"/>
      <c r="AH29" s="239"/>
      <c r="AI29" s="239"/>
      <c r="AJ29" s="239"/>
      <c r="AK29" s="239"/>
      <c r="AL29" s="239"/>
      <c r="AM29" s="239"/>
      <c r="AN29" s="239"/>
      <c r="AO29" s="239"/>
      <c r="AP29" s="239"/>
      <c r="AQ29" s="239"/>
      <c r="AR29" s="239"/>
      <c r="AS29" s="239"/>
      <c r="AT29" s="239"/>
      <c r="AU29" s="239"/>
      <c r="AV29" s="239"/>
      <c r="AW29" s="239"/>
      <c r="AX29" s="239"/>
      <c r="AY29" s="239"/>
      <c r="AZ29" s="239"/>
      <c r="BA29" s="239"/>
      <c r="BB29" s="240"/>
      <c r="BW29" s="242"/>
      <c r="BX29" s="243"/>
    </row>
    <row r="30" spans="1:76" s="241" customFormat="1" ht="26.25" hidden="1" customHeight="1" x14ac:dyDescent="0.25">
      <c r="A30" s="229"/>
      <c r="B30" s="315"/>
      <c r="C30" s="315"/>
      <c r="D30" s="276"/>
      <c r="E30" s="277"/>
      <c r="F30" s="277"/>
      <c r="G30" s="277"/>
      <c r="H30" s="277"/>
      <c r="I30" s="277"/>
      <c r="J30" s="282">
        <f t="shared" si="0"/>
        <v>0</v>
      </c>
      <c r="K30" s="277"/>
      <c r="L30" s="277"/>
      <c r="M30" s="277"/>
      <c r="N30" s="277"/>
      <c r="O30" s="277"/>
      <c r="P30" s="277"/>
      <c r="Q30" s="282">
        <f t="shared" si="1"/>
        <v>0</v>
      </c>
      <c r="R30" s="275">
        <f t="shared" si="2"/>
        <v>0</v>
      </c>
      <c r="S30" s="280">
        <f t="shared" si="9"/>
        <v>0</v>
      </c>
      <c r="T30" s="275">
        <f t="shared" si="3"/>
        <v>0</v>
      </c>
      <c r="U30" s="278"/>
      <c r="V30" s="236" t="str">
        <f t="shared" si="4"/>
        <v>x</v>
      </c>
      <c r="W30" s="236" t="str">
        <f t="shared" si="5"/>
        <v/>
      </c>
      <c r="X30" s="236" t="str">
        <f t="shared" si="6"/>
        <v/>
      </c>
      <c r="Y30" s="236" t="str">
        <f t="shared" si="7"/>
        <v/>
      </c>
      <c r="Z30" s="236" t="str">
        <f t="shared" si="8"/>
        <v/>
      </c>
      <c r="AA30" s="237"/>
      <c r="AB30" s="238"/>
      <c r="AC30" s="239"/>
      <c r="AD30" s="246"/>
      <c r="AE30" s="246"/>
      <c r="AF30" s="239"/>
      <c r="AG30" s="239"/>
      <c r="AH30" s="239"/>
      <c r="AI30" s="239"/>
      <c r="AJ30" s="239"/>
      <c r="AK30" s="239"/>
      <c r="AL30" s="239"/>
      <c r="AM30" s="239"/>
      <c r="AN30" s="239"/>
      <c r="AO30" s="239"/>
      <c r="AP30" s="239"/>
      <c r="AQ30" s="239"/>
      <c r="AR30" s="239"/>
      <c r="AS30" s="239"/>
      <c r="AT30" s="239"/>
      <c r="AU30" s="239"/>
      <c r="AV30" s="239"/>
      <c r="AW30" s="239"/>
      <c r="AX30" s="239"/>
      <c r="AY30" s="239"/>
      <c r="AZ30" s="239"/>
      <c r="BA30" s="239"/>
      <c r="BB30" s="240"/>
      <c r="BW30" s="242"/>
      <c r="BX30" s="243"/>
    </row>
    <row r="31" spans="1:76" s="241" customFormat="1" ht="26.25" hidden="1" customHeight="1" x14ac:dyDescent="0.25">
      <c r="A31" s="229"/>
      <c r="B31" s="315"/>
      <c r="C31" s="315"/>
      <c r="D31" s="273"/>
      <c r="E31" s="274"/>
      <c r="F31" s="274"/>
      <c r="G31" s="274"/>
      <c r="H31" s="274"/>
      <c r="I31" s="274"/>
      <c r="J31" s="282">
        <f t="shared" si="0"/>
        <v>0</v>
      </c>
      <c r="K31" s="274"/>
      <c r="L31" s="274"/>
      <c r="M31" s="274"/>
      <c r="N31" s="274"/>
      <c r="O31" s="274"/>
      <c r="P31" s="274"/>
      <c r="Q31" s="282">
        <f t="shared" si="1"/>
        <v>0</v>
      </c>
      <c r="R31" s="275">
        <f t="shared" si="2"/>
        <v>0</v>
      </c>
      <c r="S31" s="280">
        <f t="shared" si="9"/>
        <v>0</v>
      </c>
      <c r="T31" s="275">
        <f t="shared" si="3"/>
        <v>0</v>
      </c>
      <c r="U31" s="278"/>
      <c r="V31" s="236" t="str">
        <f t="shared" si="4"/>
        <v>x</v>
      </c>
      <c r="W31" s="236" t="str">
        <f t="shared" si="5"/>
        <v/>
      </c>
      <c r="X31" s="236" t="str">
        <f t="shared" si="6"/>
        <v/>
      </c>
      <c r="Y31" s="236" t="str">
        <f t="shared" si="7"/>
        <v/>
      </c>
      <c r="Z31" s="236" t="str">
        <f t="shared" si="8"/>
        <v/>
      </c>
      <c r="AA31" s="237"/>
      <c r="AB31" s="238"/>
      <c r="BW31" s="242" t="s">
        <v>272</v>
      </c>
      <c r="BX31" s="243" t="s">
        <v>273</v>
      </c>
    </row>
    <row r="32" spans="1:76" s="241" customFormat="1" ht="26.25" hidden="1" customHeight="1" x14ac:dyDescent="0.25">
      <c r="A32" s="229"/>
      <c r="B32" s="315"/>
      <c r="C32" s="315"/>
      <c r="D32" s="273"/>
      <c r="E32" s="274"/>
      <c r="F32" s="274"/>
      <c r="G32" s="274"/>
      <c r="H32" s="274"/>
      <c r="I32" s="274"/>
      <c r="J32" s="282">
        <f t="shared" si="0"/>
        <v>0</v>
      </c>
      <c r="K32" s="274"/>
      <c r="L32" s="274"/>
      <c r="M32" s="274"/>
      <c r="N32" s="274"/>
      <c r="O32" s="274"/>
      <c r="P32" s="274"/>
      <c r="Q32" s="282">
        <f t="shared" si="1"/>
        <v>0</v>
      </c>
      <c r="R32" s="275">
        <f t="shared" si="2"/>
        <v>0</v>
      </c>
      <c r="S32" s="280">
        <f t="shared" si="9"/>
        <v>0</v>
      </c>
      <c r="T32" s="275">
        <f t="shared" si="3"/>
        <v>1</v>
      </c>
      <c r="U32" s="235">
        <v>100</v>
      </c>
      <c r="V32" s="236" t="str">
        <f t="shared" si="4"/>
        <v/>
      </c>
      <c r="W32" s="236" t="str">
        <f t="shared" si="5"/>
        <v/>
      </c>
      <c r="X32" s="236" t="str">
        <f t="shared" si="6"/>
        <v/>
      </c>
      <c r="Y32" s="236" t="str">
        <f t="shared" si="7"/>
        <v/>
      </c>
      <c r="Z32" s="236" t="str">
        <f t="shared" si="8"/>
        <v>x</v>
      </c>
      <c r="AA32" s="237"/>
      <c r="AB32" s="238"/>
      <c r="AC32" s="239"/>
      <c r="AD32" s="246"/>
      <c r="AE32" s="246"/>
      <c r="AF32" s="239"/>
      <c r="AG32" s="239"/>
      <c r="AH32" s="239"/>
      <c r="AI32" s="239"/>
      <c r="AJ32" s="239"/>
      <c r="AK32" s="239"/>
      <c r="AL32" s="239"/>
      <c r="AM32" s="239"/>
      <c r="AN32" s="239"/>
      <c r="AO32" s="239"/>
      <c r="AP32" s="239"/>
      <c r="AQ32" s="239"/>
      <c r="AR32" s="239"/>
      <c r="AS32" s="239"/>
      <c r="AT32" s="239"/>
      <c r="AU32" s="239"/>
      <c r="AV32" s="239"/>
      <c r="AW32" s="239"/>
      <c r="AX32" s="239"/>
      <c r="AY32" s="239"/>
      <c r="AZ32" s="239"/>
      <c r="BA32" s="239"/>
      <c r="BB32" s="240"/>
      <c r="BW32" s="242" t="s">
        <v>217</v>
      </c>
      <c r="BX32" s="243" t="s">
        <v>218</v>
      </c>
    </row>
    <row r="33" spans="1:76" s="241" customFormat="1" ht="26.25" hidden="1" customHeight="1" x14ac:dyDescent="0.25">
      <c r="A33" s="229"/>
      <c r="B33" s="315"/>
      <c r="C33" s="315"/>
      <c r="D33" s="276"/>
      <c r="E33" s="277"/>
      <c r="F33" s="277"/>
      <c r="G33" s="277"/>
      <c r="H33" s="277"/>
      <c r="I33" s="277"/>
      <c r="J33" s="282">
        <f t="shared" si="0"/>
        <v>0</v>
      </c>
      <c r="K33" s="277"/>
      <c r="L33" s="277"/>
      <c r="M33" s="277"/>
      <c r="N33" s="277"/>
      <c r="O33" s="277"/>
      <c r="P33" s="277"/>
      <c r="Q33" s="282">
        <f t="shared" si="1"/>
        <v>0</v>
      </c>
      <c r="R33" s="275">
        <f t="shared" si="2"/>
        <v>0</v>
      </c>
      <c r="S33" s="280">
        <f t="shared" si="9"/>
        <v>0</v>
      </c>
      <c r="T33" s="275">
        <f t="shared" si="3"/>
        <v>1</v>
      </c>
      <c r="U33" s="235">
        <v>100</v>
      </c>
      <c r="V33" s="236" t="str">
        <f t="shared" si="4"/>
        <v/>
      </c>
      <c r="W33" s="236" t="str">
        <f t="shared" si="5"/>
        <v/>
      </c>
      <c r="X33" s="236" t="str">
        <f t="shared" si="6"/>
        <v/>
      </c>
      <c r="Y33" s="236" t="str">
        <f t="shared" si="7"/>
        <v/>
      </c>
      <c r="Z33" s="236" t="str">
        <f t="shared" si="8"/>
        <v>x</v>
      </c>
      <c r="AA33" s="237"/>
      <c r="AB33" s="238"/>
      <c r="AC33" s="239"/>
      <c r="AD33" s="246"/>
      <c r="AE33" s="246"/>
      <c r="AF33" s="239"/>
      <c r="AG33" s="239"/>
      <c r="AH33" s="239"/>
      <c r="AI33" s="239"/>
      <c r="AJ33" s="239"/>
      <c r="AK33" s="239"/>
      <c r="AL33" s="239"/>
      <c r="AM33" s="239"/>
      <c r="AN33" s="239"/>
      <c r="AO33" s="239"/>
      <c r="AP33" s="239"/>
      <c r="AQ33" s="239"/>
      <c r="AR33" s="239"/>
      <c r="AS33" s="239"/>
      <c r="AT33" s="239"/>
      <c r="AU33" s="239"/>
      <c r="AV33" s="239"/>
      <c r="AW33" s="239"/>
      <c r="AX33" s="239"/>
      <c r="AY33" s="239"/>
      <c r="AZ33" s="239"/>
      <c r="BA33" s="239"/>
      <c r="BB33" s="240"/>
      <c r="BW33" s="242"/>
      <c r="BX33" s="243"/>
    </row>
    <row r="34" spans="1:76" s="241" customFormat="1" ht="26.25" hidden="1" customHeight="1" x14ac:dyDescent="0.25">
      <c r="A34" s="229"/>
      <c r="B34" s="315"/>
      <c r="C34" s="315"/>
      <c r="D34" s="276"/>
      <c r="E34" s="277"/>
      <c r="F34" s="277"/>
      <c r="G34" s="277"/>
      <c r="H34" s="277"/>
      <c r="I34" s="277"/>
      <c r="J34" s="282">
        <f t="shared" si="0"/>
        <v>0</v>
      </c>
      <c r="K34" s="277"/>
      <c r="L34" s="277"/>
      <c r="M34" s="277"/>
      <c r="N34" s="277"/>
      <c r="O34" s="277"/>
      <c r="P34" s="277"/>
      <c r="Q34" s="282">
        <f t="shared" si="1"/>
        <v>0</v>
      </c>
      <c r="R34" s="275">
        <f t="shared" si="2"/>
        <v>0</v>
      </c>
      <c r="S34" s="280">
        <f t="shared" si="9"/>
        <v>0</v>
      </c>
      <c r="T34" s="275">
        <f t="shared" si="3"/>
        <v>0</v>
      </c>
      <c r="U34" s="278"/>
      <c r="V34" s="236" t="str">
        <f t="shared" si="4"/>
        <v>x</v>
      </c>
      <c r="W34" s="236" t="str">
        <f t="shared" si="5"/>
        <v/>
      </c>
      <c r="X34" s="236" t="str">
        <f t="shared" si="6"/>
        <v/>
      </c>
      <c r="Y34" s="236" t="str">
        <f t="shared" si="7"/>
        <v/>
      </c>
      <c r="Z34" s="236" t="str">
        <f t="shared" si="8"/>
        <v/>
      </c>
      <c r="AA34" s="237"/>
      <c r="AB34" s="238"/>
      <c r="AC34" s="239"/>
      <c r="AD34" s="246"/>
      <c r="AE34" s="246"/>
      <c r="AF34" s="239"/>
      <c r="AG34" s="239"/>
      <c r="AH34" s="239"/>
      <c r="AI34" s="239"/>
      <c r="AJ34" s="239"/>
      <c r="AK34" s="239"/>
      <c r="AL34" s="239"/>
      <c r="AM34" s="239"/>
      <c r="AN34" s="239"/>
      <c r="AO34" s="239"/>
      <c r="AP34" s="239"/>
      <c r="AQ34" s="239"/>
      <c r="AR34" s="239"/>
      <c r="AS34" s="239"/>
      <c r="AT34" s="239"/>
      <c r="AU34" s="239"/>
      <c r="AV34" s="239"/>
      <c r="AW34" s="239"/>
      <c r="AX34" s="239"/>
      <c r="AY34" s="239"/>
      <c r="AZ34" s="239"/>
      <c r="BA34" s="239"/>
      <c r="BB34" s="240"/>
      <c r="BW34" s="242"/>
      <c r="BX34" s="243"/>
    </row>
    <row r="35" spans="1:76" s="241" customFormat="1" ht="26.25" hidden="1" customHeight="1" x14ac:dyDescent="0.25">
      <c r="A35" s="229"/>
      <c r="B35" s="315"/>
      <c r="C35" s="315"/>
      <c r="D35" s="273"/>
      <c r="E35" s="274"/>
      <c r="F35" s="274"/>
      <c r="G35" s="274"/>
      <c r="H35" s="274"/>
      <c r="I35" s="274"/>
      <c r="J35" s="282">
        <f t="shared" si="0"/>
        <v>0</v>
      </c>
      <c r="K35" s="274"/>
      <c r="L35" s="274"/>
      <c r="M35" s="274"/>
      <c r="N35" s="274"/>
      <c r="O35" s="274"/>
      <c r="P35" s="274"/>
      <c r="Q35" s="282">
        <f t="shared" si="1"/>
        <v>0</v>
      </c>
      <c r="R35" s="275">
        <f t="shared" si="2"/>
        <v>0</v>
      </c>
      <c r="S35" s="280">
        <f t="shared" si="9"/>
        <v>0</v>
      </c>
      <c r="T35" s="275">
        <f t="shared" si="3"/>
        <v>0</v>
      </c>
      <c r="U35" s="278"/>
      <c r="V35" s="236" t="str">
        <f t="shared" si="4"/>
        <v>x</v>
      </c>
      <c r="W35" s="236" t="str">
        <f t="shared" si="5"/>
        <v/>
      </c>
      <c r="X35" s="236" t="str">
        <f t="shared" si="6"/>
        <v/>
      </c>
      <c r="Y35" s="236" t="str">
        <f t="shared" si="7"/>
        <v/>
      </c>
      <c r="Z35" s="236" t="str">
        <f t="shared" si="8"/>
        <v/>
      </c>
      <c r="AA35" s="237"/>
      <c r="AB35" s="238"/>
      <c r="BW35" s="242" t="s">
        <v>272</v>
      </c>
      <c r="BX35" s="243" t="s">
        <v>273</v>
      </c>
    </row>
    <row r="36" spans="1:76" s="62" customFormat="1" ht="33" customHeight="1" thickBot="1" x14ac:dyDescent="0.3">
      <c r="A36" s="224"/>
      <c r="B36" s="334"/>
      <c r="C36" s="334"/>
      <c r="D36" s="391" t="s">
        <v>324</v>
      </c>
      <c r="E36" s="392"/>
      <c r="F36" s="392"/>
      <c r="G36" s="392"/>
      <c r="H36" s="392"/>
      <c r="I36" s="393"/>
      <c r="J36" s="397">
        <f>SUM(J11:J15)</f>
        <v>50</v>
      </c>
      <c r="K36" s="334" t="s">
        <v>399</v>
      </c>
      <c r="L36" s="334"/>
      <c r="M36" s="334"/>
      <c r="N36" s="334"/>
      <c r="O36" s="334"/>
      <c r="P36" s="334"/>
      <c r="Q36" s="399">
        <f>SUM(Q11:Q15)</f>
        <v>0</v>
      </c>
      <c r="R36" s="401">
        <f>SUM(R11:R15)</f>
        <v>50</v>
      </c>
      <c r="S36" s="389">
        <f>SUM(S11:S15)</f>
        <v>50</v>
      </c>
      <c r="T36" s="279"/>
      <c r="U36" s="337"/>
      <c r="V36" s="339" t="s">
        <v>291</v>
      </c>
      <c r="W36" s="339"/>
      <c r="X36" s="339"/>
      <c r="Y36" s="339"/>
      <c r="Z36" s="339"/>
      <c r="AA36" s="312" t="s">
        <v>292</v>
      </c>
      <c r="AB36" s="226"/>
      <c r="BW36" s="154"/>
      <c r="BX36" s="155"/>
    </row>
    <row r="37" spans="1:76" s="62" customFormat="1" ht="32.25" customHeight="1" thickBot="1" x14ac:dyDescent="0.3">
      <c r="A37" s="224"/>
      <c r="B37" s="334"/>
      <c r="C37" s="334"/>
      <c r="D37" s="394"/>
      <c r="E37" s="395"/>
      <c r="F37" s="395"/>
      <c r="G37" s="395"/>
      <c r="H37" s="395"/>
      <c r="I37" s="396"/>
      <c r="J37" s="398"/>
      <c r="K37" s="334"/>
      <c r="L37" s="334"/>
      <c r="M37" s="334"/>
      <c r="N37" s="334"/>
      <c r="O37" s="334"/>
      <c r="P37" s="334"/>
      <c r="Q37" s="400"/>
      <c r="R37" s="402"/>
      <c r="S37" s="390"/>
      <c r="T37" s="279"/>
      <c r="U37" s="338"/>
      <c r="V37" s="157"/>
      <c r="W37" s="267" t="e">
        <f>IF(W11="x",T11*S11)+IF(#REF!="x",#REF!*#REF!)+IF(#REF!="x",#REF!*#REF!)+IF(#REF!="x",#REF!*#REF!)+IF(#REF!="x",#REF!*#REF!)+IF(#REF!="x",#REF!*#REF!)+IF(#REF!="x",#REF!*#REF!)+IF(W12="x",T12*S12)+IF(W13="x",T13*S13)+IF(#REF!="x",#REF!*#REF!)+IF(#REF!="x",#REF!*#REF!)+IF(#REF!="x",#REF!*#REF!)+IF(W14="x",T14*S14)+IF(#REF!="x",#REF!*#REF!)+IF(#REF!="x",#REF!*#REF!)+IF(#REF!="x",#REF!*#REF!)+IF(W15="x",T15*S15)+IF(#REF!="x",#REF!*#REF!)+IF(#REF!="x",#REF!*#REF!)+IF(#REF!="x",#REF!*#REF!)+IF(W16="x",T16*S16)+IF(W17="x",T17*S17)+IF(W18="x",T18*S18)+IF(W19="x",T19*S19)+IF(W20="x",T20*S20)+IF(W21="x",T21*S21)+IF(W22="x",T22*S22)+IF(W23="x",T23*S23)+IF(W24="x",T24*S24)+IF(W25="x",T25*S25)+IF(W26="x",T26*S26)+IF(W27="x",T27*S27)+IF(W28="x",T28*S28)+IF(W29="x",T29*S29)+IF(W30="x",T30*S30)+IF(W31="x",T31*S31)+IF(W32="x",T32*S32)+IF(W33="x",T33*S33)+IF(W34="x",T34*S34)+IF(W35="x",T35*S35)</f>
        <v>#REF!</v>
      </c>
      <c r="X37" s="267" t="e">
        <f>IF(X11="x",T11*S11)+IF(#REF!="x",#REF!*#REF!)+IF(#REF!="x",#REF!*#REF!)+IF(#REF!="x",#REF!*#REF!)+IF(#REF!="x",#REF!*#REF!)+IF(#REF!="x",#REF!*#REF!)+IF(#REF!="x",#REF!*#REF!)+IF(X12="x",T12*S12)+IF(X13="x",T13*S13)+IF(#REF!="x",#REF!*#REF!)+IF(#REF!="x",#REF!*#REF!)+IF(#REF!="x",#REF!*#REF!)+IF(X14="x",T14*S14)+IF(#REF!="x",#REF!*#REF!)+IF(#REF!="x",#REF!*#REF!)+IF(#REF!="x",#REF!*#REF!)+IF(X15="x",T15*S15)+IF(#REF!="x",#REF!*#REF!)+IF(#REF!="x",#REF!*#REF!)+IF(#REF!="x",#REF!*#REF!)+IF(X16="x",T16*S16)+IF(X17="x",T17*S17)+IF(X18="x",T18*S18)+IF(X19="x",T19*S19)+IF(X20="x",T20*S20)+IF(X21="x",T21*S21)+IF(X22="x",T22*S22)+IF(X23="x",T23*S23)+IF(X24="x",T24*S24)+IF(X25="x",T25*S25)+IF(X26="x",T26*S26)+IF(X27="x",T27*S27)+IF(X28="x",T28*S28)+IF(X29="x",T29*S29)+IF(X30="x",T30*S30)+IF(X31="x",T31*S31)+IF(X32="x",T32*S32)+IF(X33="x",T33*S33)+IF(X34="x",T34*S34)+IF(X35="x",T35*S35)</f>
        <v>#REF!</v>
      </c>
      <c r="Y37" s="267" t="e">
        <f>IF(Y11="x",T11*S11)+IF(#REF!="x",#REF!*#REF!)+IF(#REF!="x",#REF!*#REF!)+IF(#REF!="x",#REF!*#REF!)+IF(#REF!="x",#REF!*#REF!)+IF(#REF!="x",#REF!*#REF!)+IF(#REF!="x",#REF!*#REF!)+IF(Y12="x",T12*S12)+IF(Y13="x",T13*S13)+IF(#REF!="x",#REF!*#REF!)+IF(#REF!="x",#REF!*#REF!)+IF(#REF!="x",#REF!*#REF!)+IF(Y14="x",T14*S14)+IF(#REF!="x",#REF!*#REF!)+IF(#REF!="x",#REF!*#REF!)+IF(#REF!="x",#REF!*#REF!)+IF(Y15="x",T15*S15)+IF(#REF!="x",#REF!*#REF!)+IF(#REF!="x",#REF!*#REF!)+IF(#REF!="x",#REF!*#REF!)+IF(Y16="x",T16*S16)+IF(Y17="x",T17*S17)+IF(Y18="x",T18*S18)+IF(Y19="x",T19*S19)+IF(Y20="x",T20*S20)+IF(Y21="x",T21*S21)+IF(Y22="x",T22*S22)+IF(Y23="x",T23*S23)+IF(Y24="x",T24*S24)+IF(Y25="x",T25*S25)+IF(Y26="x",T26*S26)+IF(Y27="x",T27*S27)+IF(Y28="x",T28*S28)+IF(Y29="x",T29*S29)+IF(Y30="x",T30*S30)+IF(Y31="x",T31*S31)+IF(Y32="x",T32*S32)+IF(Y33="x",T33*S33)+IF(Y34="x",T34*S34)+IF(Y35="x",T35*S35)</f>
        <v>#REF!</v>
      </c>
      <c r="Z37" s="267" t="e">
        <f>IF(Z11="x",T11*S11)+IF(#REF!="x",#REF!*#REF!)+IF(#REF!="x",#REF!*#REF!)+IF(#REF!="x",#REF!*#REF!)+IF(#REF!="x",#REF!*#REF!)+IF(#REF!="x",#REF!*#REF!)+IF(#REF!="x",#REF!*#REF!)+IF(Z12="x",T12*S12)+IF(Z13="x",T13*S13)+IF(#REF!="x",#REF!*#REF!)+IF(#REF!="x",#REF!*#REF!)+IF(#REF!="x",#REF!*#REF!)+IF(Z14="x",T14*S14)+IF(#REF!="x",#REF!*#REF!)+IF(#REF!="x",#REF!*#REF!)+IF(#REF!="x",#REF!*#REF!)+IF(Z15="x",T15*S15)+IF(#REF!="x",#REF!*#REF!)+IF(#REF!="x",#REF!*#REF!)+IF(#REF!="x",#REF!*#REF!)+IF(Z16="x",T16*S16)+IF(Z17="x",T17*S17)+IF(Z18="x",T18*S18)+IF(Z19="x",T19*S19)+IF(Z20="x",T20*S20)+IF(Z21="x",T21*S21)+IF(Z22="x",T22*S22)+IF(Z23="x",T23*S23)+IF(Z24="x",T24*S24)+IF(Z25="x",T25*S25)+IF(Z26="x",T26*S26)+IF(Z27="x",T27*S27)+IF(Z28="x",T28*S28)+IF(Z29="x",T29*S29)+IF(Z30="x",T30*S30)+IF(Z31="x",T31*S31)+IF(Z32="x",T32*S32)+IF(Z33="x",T33*S33)+IF(Z34="x",T34*S34)+IF(Z35="x",T35*S35)</f>
        <v>#REF!</v>
      </c>
      <c r="AA37" s="268" t="e">
        <f>SUM(W37:Z37)</f>
        <v>#REF!</v>
      </c>
      <c r="AB37" s="226"/>
      <c r="BW37" s="159"/>
      <c r="BX37" s="160"/>
    </row>
    <row r="38" spans="1:76" ht="18" hidden="1" customHeight="1" x14ac:dyDescent="0.25">
      <c r="A38" s="224"/>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226"/>
    </row>
    <row r="39" spans="1:76" ht="27" hidden="1" customHeight="1" x14ac:dyDescent="0.25">
      <c r="A39" s="224"/>
      <c r="B39" s="330"/>
      <c r="C39" s="330"/>
      <c r="D39" s="181"/>
      <c r="E39" s="181"/>
      <c r="F39" s="181"/>
      <c r="G39" s="181"/>
      <c r="H39" s="181"/>
      <c r="I39" s="181"/>
      <c r="J39" s="181"/>
      <c r="K39" s="181"/>
      <c r="L39" s="181"/>
      <c r="M39" s="181"/>
      <c r="N39" s="181"/>
      <c r="O39" s="181"/>
      <c r="P39" s="181"/>
      <c r="Q39" s="181"/>
      <c r="R39" s="218"/>
      <c r="S39" s="177"/>
      <c r="T39" s="218"/>
      <c r="U39" s="218"/>
      <c r="V39" s="55"/>
      <c r="W39" s="179"/>
      <c r="X39" s="269" t="e">
        <f>AA37</f>
        <v>#REF!</v>
      </c>
      <c r="Y39" s="181"/>
      <c r="Z39" s="55"/>
      <c r="AA39" s="55"/>
      <c r="AB39" s="226"/>
    </row>
    <row r="40" spans="1:76" ht="15.75" hidden="1" customHeight="1" x14ac:dyDescent="0.25">
      <c r="A40" s="224"/>
      <c r="B40" s="55"/>
      <c r="C40" s="55"/>
      <c r="D40" s="55"/>
      <c r="E40" s="55"/>
      <c r="F40" s="55"/>
      <c r="G40" s="55"/>
      <c r="H40" s="55"/>
      <c r="I40" s="55"/>
      <c r="J40" s="55"/>
      <c r="K40" s="55"/>
      <c r="L40" s="55"/>
      <c r="M40" s="55"/>
      <c r="N40" s="55"/>
      <c r="O40" s="55"/>
      <c r="P40" s="55"/>
      <c r="Q40" s="55"/>
      <c r="R40" s="55"/>
      <c r="S40" s="55"/>
      <c r="T40" s="47"/>
      <c r="U40" s="47"/>
      <c r="V40" s="55"/>
      <c r="W40" s="179"/>
      <c r="X40" s="179"/>
      <c r="Y40" s="55"/>
      <c r="Z40" s="55"/>
      <c r="AA40" s="55"/>
      <c r="AB40" s="226"/>
    </row>
    <row r="41" spans="1:76" ht="0.75" customHeight="1" thickTop="1" x14ac:dyDescent="0.25">
      <c r="A41" s="331"/>
      <c r="B41" s="332"/>
      <c r="C41" s="332"/>
      <c r="D41" s="332"/>
      <c r="E41" s="332"/>
      <c r="F41" s="332"/>
      <c r="G41" s="332"/>
      <c r="H41" s="332"/>
      <c r="I41" s="332"/>
      <c r="J41" s="332"/>
      <c r="K41" s="332"/>
      <c r="L41" s="332"/>
      <c r="M41" s="332"/>
      <c r="N41" s="332"/>
      <c r="O41" s="332"/>
      <c r="P41" s="332"/>
      <c r="Q41" s="332"/>
      <c r="R41" s="332"/>
      <c r="S41" s="332"/>
      <c r="T41" s="332"/>
      <c r="U41" s="332"/>
      <c r="V41" s="332"/>
      <c r="W41" s="332"/>
      <c r="X41" s="332"/>
      <c r="Y41" s="332"/>
      <c r="Z41" s="332"/>
      <c r="AA41" s="332"/>
      <c r="AB41" s="333"/>
    </row>
    <row r="42" spans="1:76" s="188" customFormat="1" x14ac:dyDescent="0.25">
      <c r="R42" s="189"/>
      <c r="S42" s="189"/>
      <c r="T42" s="189"/>
      <c r="U42" s="190"/>
      <c r="Y42" s="191"/>
      <c r="BW42" s="160"/>
      <c r="BX42" s="160"/>
    </row>
  </sheetData>
  <mergeCells count="29">
    <mergeCell ref="K9:M9"/>
    <mergeCell ref="S7:S10"/>
    <mergeCell ref="T7:T10"/>
    <mergeCell ref="U7:U10"/>
    <mergeCell ref="V7:Z7"/>
    <mergeCell ref="AA7:AA10"/>
    <mergeCell ref="D8:J8"/>
    <mergeCell ref="K8:Q8"/>
    <mergeCell ref="D9:F9"/>
    <mergeCell ref="G9:I9"/>
    <mergeCell ref="J9:J10"/>
    <mergeCell ref="N9:P9"/>
    <mergeCell ref="Q9:Q10"/>
    <mergeCell ref="S36:S37"/>
    <mergeCell ref="U36:U37"/>
    <mergeCell ref="V36:Z36"/>
    <mergeCell ref="B2:AA2"/>
    <mergeCell ref="B4:AA4"/>
    <mergeCell ref="B7:C9"/>
    <mergeCell ref="D7:Q7"/>
    <mergeCell ref="R7:R10"/>
    <mergeCell ref="B39:C39"/>
    <mergeCell ref="A41:AB41"/>
    <mergeCell ref="B36:C37"/>
    <mergeCell ref="D36:I37"/>
    <mergeCell ref="J36:J37"/>
    <mergeCell ref="K36:P37"/>
    <mergeCell ref="Q36:Q37"/>
    <mergeCell ref="R36:R37"/>
  </mergeCells>
  <conditionalFormatting sqref="AA11 Z12:AA12">
    <cfRule type="cellIs" dxfId="363" priority="54" stopIfTrue="1" operator="equal">
      <formula>"X"</formula>
    </cfRule>
  </conditionalFormatting>
  <conditionalFormatting sqref="V11:V12">
    <cfRule type="cellIs" dxfId="362" priority="50" stopIfTrue="1" operator="equal">
      <formula>"X"</formula>
    </cfRule>
  </conditionalFormatting>
  <conditionalFormatting sqref="Y11:Y12">
    <cfRule type="cellIs" dxfId="361" priority="51" stopIfTrue="1" operator="equal">
      <formula>"X"</formula>
    </cfRule>
  </conditionalFormatting>
  <conditionalFormatting sqref="W11:W12">
    <cfRule type="cellIs" dxfId="360" priority="52" stopIfTrue="1" operator="equal">
      <formula>"X"</formula>
    </cfRule>
  </conditionalFormatting>
  <conditionalFormatting sqref="X11:X12">
    <cfRule type="cellIs" dxfId="359" priority="53" stopIfTrue="1" operator="equal">
      <formula>"X"</formula>
    </cfRule>
  </conditionalFormatting>
  <conditionalFormatting sqref="Z11">
    <cfRule type="cellIs" dxfId="358" priority="49" stopIfTrue="1" operator="equal">
      <formula>"X"</formula>
    </cfRule>
  </conditionalFormatting>
  <conditionalFormatting sqref="Z20:Z23">
    <cfRule type="cellIs" dxfId="357" priority="19" stopIfTrue="1" operator="equal">
      <formula>"X"</formula>
    </cfRule>
  </conditionalFormatting>
  <conditionalFormatting sqref="AA13">
    <cfRule type="cellIs" dxfId="356" priority="48" stopIfTrue="1" operator="equal">
      <formula>"X"</formula>
    </cfRule>
  </conditionalFormatting>
  <conditionalFormatting sqref="V13">
    <cfRule type="cellIs" dxfId="355" priority="44" stopIfTrue="1" operator="equal">
      <formula>"X"</formula>
    </cfRule>
  </conditionalFormatting>
  <conditionalFormatting sqref="Y13">
    <cfRule type="cellIs" dxfId="354" priority="45" stopIfTrue="1" operator="equal">
      <formula>"X"</formula>
    </cfRule>
  </conditionalFormatting>
  <conditionalFormatting sqref="W13">
    <cfRule type="cellIs" dxfId="353" priority="46" stopIfTrue="1" operator="equal">
      <formula>"X"</formula>
    </cfRule>
  </conditionalFormatting>
  <conditionalFormatting sqref="X13">
    <cfRule type="cellIs" dxfId="352" priority="47" stopIfTrue="1" operator="equal">
      <formula>"X"</formula>
    </cfRule>
  </conditionalFormatting>
  <conditionalFormatting sqref="Z13">
    <cfRule type="cellIs" dxfId="351" priority="43" stopIfTrue="1" operator="equal">
      <formula>"X"</formula>
    </cfRule>
  </conditionalFormatting>
  <conditionalFormatting sqref="AA14">
    <cfRule type="cellIs" dxfId="350" priority="42" stopIfTrue="1" operator="equal">
      <formula>"X"</formula>
    </cfRule>
  </conditionalFormatting>
  <conditionalFormatting sqref="V14">
    <cfRule type="cellIs" dxfId="349" priority="38" stopIfTrue="1" operator="equal">
      <formula>"X"</formula>
    </cfRule>
  </conditionalFormatting>
  <conditionalFormatting sqref="Y14">
    <cfRule type="cellIs" dxfId="348" priority="39" stopIfTrue="1" operator="equal">
      <formula>"X"</formula>
    </cfRule>
  </conditionalFormatting>
  <conditionalFormatting sqref="W14">
    <cfRule type="cellIs" dxfId="347" priority="40" stopIfTrue="1" operator="equal">
      <formula>"X"</formula>
    </cfRule>
  </conditionalFormatting>
  <conditionalFormatting sqref="X14">
    <cfRule type="cellIs" dxfId="346" priority="41" stopIfTrue="1" operator="equal">
      <formula>"X"</formula>
    </cfRule>
  </conditionalFormatting>
  <conditionalFormatting sqref="Z14">
    <cfRule type="cellIs" dxfId="345" priority="37" stopIfTrue="1" operator="equal">
      <formula>"X"</formula>
    </cfRule>
  </conditionalFormatting>
  <conditionalFormatting sqref="AA15">
    <cfRule type="cellIs" dxfId="344" priority="36" stopIfTrue="1" operator="equal">
      <formula>"X"</formula>
    </cfRule>
  </conditionalFormatting>
  <conditionalFormatting sqref="V15">
    <cfRule type="cellIs" dxfId="343" priority="32" stopIfTrue="1" operator="equal">
      <formula>"X"</formula>
    </cfRule>
  </conditionalFormatting>
  <conditionalFormatting sqref="Y15">
    <cfRule type="cellIs" dxfId="342" priority="33" stopIfTrue="1" operator="equal">
      <formula>"X"</formula>
    </cfRule>
  </conditionalFormatting>
  <conditionalFormatting sqref="W15">
    <cfRule type="cellIs" dxfId="341" priority="34" stopIfTrue="1" operator="equal">
      <formula>"X"</formula>
    </cfRule>
  </conditionalFormatting>
  <conditionalFormatting sqref="X15">
    <cfRule type="cellIs" dxfId="340" priority="35" stopIfTrue="1" operator="equal">
      <formula>"X"</formula>
    </cfRule>
  </conditionalFormatting>
  <conditionalFormatting sqref="Z15">
    <cfRule type="cellIs" dxfId="339" priority="31" stopIfTrue="1" operator="equal">
      <formula>"X"</formula>
    </cfRule>
  </conditionalFormatting>
  <conditionalFormatting sqref="AA16:AA19">
    <cfRule type="cellIs" dxfId="338" priority="30" stopIfTrue="1" operator="equal">
      <formula>"X"</formula>
    </cfRule>
  </conditionalFormatting>
  <conditionalFormatting sqref="V16:V19">
    <cfRule type="cellIs" dxfId="337" priority="26" stopIfTrue="1" operator="equal">
      <formula>"X"</formula>
    </cfRule>
  </conditionalFormatting>
  <conditionalFormatting sqref="Y16:Y19">
    <cfRule type="cellIs" dxfId="336" priority="27" stopIfTrue="1" operator="equal">
      <formula>"X"</formula>
    </cfRule>
  </conditionalFormatting>
  <conditionalFormatting sqref="W16:W19">
    <cfRule type="cellIs" dxfId="335" priority="28" stopIfTrue="1" operator="equal">
      <formula>"X"</formula>
    </cfRule>
  </conditionalFormatting>
  <conditionalFormatting sqref="X16:X19">
    <cfRule type="cellIs" dxfId="334" priority="29" stopIfTrue="1" operator="equal">
      <formula>"X"</formula>
    </cfRule>
  </conditionalFormatting>
  <conditionalFormatting sqref="Z16:Z19">
    <cfRule type="cellIs" dxfId="333" priority="25" stopIfTrue="1" operator="equal">
      <formula>"X"</formula>
    </cfRule>
  </conditionalFormatting>
  <conditionalFormatting sqref="AA20:AA23">
    <cfRule type="cellIs" dxfId="332" priority="24" stopIfTrue="1" operator="equal">
      <formula>"X"</formula>
    </cfRule>
  </conditionalFormatting>
  <conditionalFormatting sqref="V20:V23">
    <cfRule type="cellIs" dxfId="331" priority="20" stopIfTrue="1" operator="equal">
      <formula>"X"</formula>
    </cfRule>
  </conditionalFormatting>
  <conditionalFormatting sqref="Y20:Y23">
    <cfRule type="cellIs" dxfId="330" priority="21" stopIfTrue="1" operator="equal">
      <formula>"X"</formula>
    </cfRule>
  </conditionalFormatting>
  <conditionalFormatting sqref="W20:W23">
    <cfRule type="cellIs" dxfId="329" priority="22" stopIfTrue="1" operator="equal">
      <formula>"X"</formula>
    </cfRule>
  </conditionalFormatting>
  <conditionalFormatting sqref="X20:X23">
    <cfRule type="cellIs" dxfId="328" priority="23" stopIfTrue="1" operator="equal">
      <formula>"X"</formula>
    </cfRule>
  </conditionalFormatting>
  <conditionalFormatting sqref="AA24:AA27">
    <cfRule type="cellIs" dxfId="327" priority="18" stopIfTrue="1" operator="equal">
      <formula>"X"</formula>
    </cfRule>
  </conditionalFormatting>
  <conditionalFormatting sqref="V24:V27">
    <cfRule type="cellIs" dxfId="326" priority="14" stopIfTrue="1" operator="equal">
      <formula>"X"</formula>
    </cfRule>
  </conditionalFormatting>
  <conditionalFormatting sqref="Y24:Y27">
    <cfRule type="cellIs" dxfId="325" priority="15" stopIfTrue="1" operator="equal">
      <formula>"X"</formula>
    </cfRule>
  </conditionalFormatting>
  <conditionalFormatting sqref="W24:W27">
    <cfRule type="cellIs" dxfId="324" priority="16" stopIfTrue="1" operator="equal">
      <formula>"X"</formula>
    </cfRule>
  </conditionalFormatting>
  <conditionalFormatting sqref="X24:X27">
    <cfRule type="cellIs" dxfId="323" priority="17" stopIfTrue="1" operator="equal">
      <formula>"X"</formula>
    </cfRule>
  </conditionalFormatting>
  <conditionalFormatting sqref="Z24:Z27">
    <cfRule type="cellIs" dxfId="322" priority="13" stopIfTrue="1" operator="equal">
      <formula>"X"</formula>
    </cfRule>
  </conditionalFormatting>
  <conditionalFormatting sqref="AA28:AA31">
    <cfRule type="cellIs" dxfId="321" priority="12" stopIfTrue="1" operator="equal">
      <formula>"X"</formula>
    </cfRule>
  </conditionalFormatting>
  <conditionalFormatting sqref="V28:V31">
    <cfRule type="cellIs" dxfId="320" priority="8" stopIfTrue="1" operator="equal">
      <formula>"X"</formula>
    </cfRule>
  </conditionalFormatting>
  <conditionalFormatting sqref="Y28:Y31">
    <cfRule type="cellIs" dxfId="319" priority="9" stopIfTrue="1" operator="equal">
      <formula>"X"</formula>
    </cfRule>
  </conditionalFormatting>
  <conditionalFormatting sqref="W28:W31">
    <cfRule type="cellIs" dxfId="318" priority="10" stopIfTrue="1" operator="equal">
      <formula>"X"</formula>
    </cfRule>
  </conditionalFormatting>
  <conditionalFormatting sqref="X28:X31">
    <cfRule type="cellIs" dxfId="317" priority="11" stopIfTrue="1" operator="equal">
      <formula>"X"</formula>
    </cfRule>
  </conditionalFormatting>
  <conditionalFormatting sqref="Z28:Z31">
    <cfRule type="cellIs" dxfId="316" priority="7" stopIfTrue="1" operator="equal">
      <formula>"X"</formula>
    </cfRule>
  </conditionalFormatting>
  <conditionalFormatting sqref="AA32:AA35">
    <cfRule type="cellIs" dxfId="315" priority="6" stopIfTrue="1" operator="equal">
      <formula>"X"</formula>
    </cfRule>
  </conditionalFormatting>
  <conditionalFormatting sqref="V32:V35">
    <cfRule type="cellIs" dxfId="314" priority="2" stopIfTrue="1" operator="equal">
      <formula>"X"</formula>
    </cfRule>
  </conditionalFormatting>
  <conditionalFormatting sqref="Y32:Y35">
    <cfRule type="cellIs" dxfId="313" priority="3" stopIfTrue="1" operator="equal">
      <formula>"X"</formula>
    </cfRule>
  </conditionalFormatting>
  <conditionalFormatting sqref="W32:W35">
    <cfRule type="cellIs" dxfId="312" priority="4" stopIfTrue="1" operator="equal">
      <formula>"X"</formula>
    </cfRule>
  </conditionalFormatting>
  <conditionalFormatting sqref="X32:X35">
    <cfRule type="cellIs" dxfId="311" priority="5" stopIfTrue="1" operator="equal">
      <formula>"X"</formula>
    </cfRule>
  </conditionalFormatting>
  <conditionalFormatting sqref="Z32:Z35">
    <cfRule type="cellIs" dxfId="310" priority="1" stopIfTrue="1" operator="equal">
      <formula>"X"</formula>
    </cfRule>
  </conditionalFormatting>
  <hyperlinks>
    <hyperlink ref="Q5" location="'3'!A1" display="'3'!A1"/>
    <hyperlink ref="Q6" location="'4'!A1" display="'4'!A1"/>
    <hyperlink ref="Q7" location="'5'!A1" display="'5'!A1"/>
    <hyperlink ref="Q8" location="'6'!A1" display="'6'!A1"/>
    <hyperlink ref="Q9" location="'7'!A1" display="'7'!A1"/>
    <hyperlink ref="Q10" location="'8'!A1" display="'8'!A1"/>
    <hyperlink ref="Q3" location="'1'!A1" display="'1'!A1"/>
    <hyperlink ref="Q11" location="'9'!A1" display="'9'!A1"/>
    <hyperlink ref="Q12" location="'10'!A1" display="'10'!A1"/>
  </hyperlinks>
  <pageMargins left="0.70866141732283472" right="0.70866141732283472" top="0.74803149606299213" bottom="0.74803149606299213" header="0.31496062992125984" footer="0.31496062992125984"/>
  <pageSetup paperSize="9" scale="65" orientation="portrait" horizontalDpi="300"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topLeftCell="A28" zoomScaleNormal="100" workbookViewId="0">
      <selection activeCell="I11" sqref="I11"/>
    </sheetView>
  </sheetViews>
  <sheetFormatPr defaultRowHeight="12.75" x14ac:dyDescent="0.25"/>
  <cols>
    <col min="1" max="1" width="60.28515625" style="83" customWidth="1"/>
    <col min="2" max="2" width="52.5703125" style="83" customWidth="1"/>
    <col min="3" max="3" width="10.140625" style="83" customWidth="1"/>
    <col min="4" max="4" width="8.85546875" style="83" hidden="1" customWidth="1"/>
    <col min="5" max="5" width="9.28515625" style="83" customWidth="1"/>
    <col min="6" max="10" width="16" style="83" customWidth="1"/>
    <col min="11" max="16384" width="9.140625" style="83"/>
  </cols>
  <sheetData>
    <row r="1" spans="1:10" s="67" customFormat="1" ht="21.75" customHeight="1" x14ac:dyDescent="0.25">
      <c r="A1" s="490" t="str">
        <f>'Elenco P.I. TRASVERSALE'!B2</f>
        <v>Comune di Perfugas</v>
      </c>
      <c r="B1" s="491"/>
      <c r="C1" s="491"/>
      <c r="D1" s="491"/>
      <c r="E1" s="491"/>
      <c r="F1" s="491"/>
      <c r="G1" s="491"/>
      <c r="H1" s="491"/>
      <c r="I1" s="491"/>
      <c r="J1" s="492"/>
    </row>
    <row r="2" spans="1:10" s="67" customFormat="1" ht="19.5" customHeight="1" x14ac:dyDescent="0.25">
      <c r="A2" s="68" t="s">
        <v>0</v>
      </c>
      <c r="B2" s="69" t="str">
        <f>'Elenco P.I. TRASVERSALE'!B7</f>
        <v>TUTTI I CDR</v>
      </c>
      <c r="C2" s="70"/>
      <c r="D2" s="70"/>
      <c r="E2" s="70"/>
      <c r="F2" s="71" t="s">
        <v>225</v>
      </c>
      <c r="G2" s="71" t="s">
        <v>226</v>
      </c>
      <c r="H2" s="70"/>
      <c r="I2" s="71" t="s">
        <v>227</v>
      </c>
      <c r="J2" s="72"/>
    </row>
    <row r="3" spans="1:10" s="67" customFormat="1" ht="19.5" customHeight="1" x14ac:dyDescent="0.25">
      <c r="A3" s="68" t="s">
        <v>228</v>
      </c>
      <c r="B3" s="73"/>
      <c r="C3" s="70"/>
      <c r="D3" s="70"/>
      <c r="E3" s="70"/>
      <c r="F3" s="74"/>
      <c r="G3" s="74"/>
      <c r="H3" s="70"/>
      <c r="I3" s="74">
        <v>2020</v>
      </c>
      <c r="J3" s="72"/>
    </row>
    <row r="4" spans="1:10" s="67" customFormat="1" ht="19.5" customHeight="1" x14ac:dyDescent="0.25">
      <c r="A4" s="68" t="s">
        <v>229</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493" t="s">
        <v>230</v>
      </c>
      <c r="B6" s="493"/>
      <c r="C6" s="493"/>
      <c r="D6" s="493"/>
      <c r="E6" s="493"/>
      <c r="F6" s="495" t="s">
        <v>231</v>
      </c>
      <c r="G6" s="495"/>
      <c r="H6" s="495"/>
      <c r="I6" s="495"/>
      <c r="J6" s="495"/>
    </row>
    <row r="7" spans="1:10" ht="15.75" customHeight="1" x14ac:dyDescent="0.25">
      <c r="A7" s="494"/>
      <c r="B7" s="494"/>
      <c r="C7" s="494"/>
      <c r="D7" s="494"/>
      <c r="E7" s="494"/>
      <c r="F7" s="84">
        <v>1</v>
      </c>
      <c r="G7" s="84">
        <v>2</v>
      </c>
      <c r="H7" s="84">
        <v>3</v>
      </c>
      <c r="I7" s="84">
        <v>4</v>
      </c>
      <c r="J7" s="84">
        <v>5</v>
      </c>
    </row>
    <row r="8" spans="1:10" ht="15.75" customHeight="1" x14ac:dyDescent="0.25">
      <c r="A8" s="494"/>
      <c r="B8" s="494"/>
      <c r="C8" s="494"/>
      <c r="D8" s="494"/>
      <c r="E8" s="494"/>
      <c r="F8" s="85" t="s">
        <v>232</v>
      </c>
      <c r="G8" s="85" t="s">
        <v>233</v>
      </c>
      <c r="H8" s="86" t="s">
        <v>234</v>
      </c>
      <c r="I8" s="86" t="s">
        <v>235</v>
      </c>
      <c r="J8" s="86" t="s">
        <v>236</v>
      </c>
    </row>
    <row r="9" spans="1:10" ht="4.5" customHeight="1" x14ac:dyDescent="0.25">
      <c r="A9" s="496"/>
      <c r="B9" s="496"/>
      <c r="C9" s="496"/>
      <c r="D9" s="496"/>
      <c r="E9" s="496"/>
      <c r="F9" s="496"/>
      <c r="G9" s="496"/>
      <c r="H9" s="496"/>
      <c r="I9" s="496"/>
      <c r="J9" s="496"/>
    </row>
    <row r="10" spans="1:10" ht="32.25" customHeight="1" x14ac:dyDescent="0.25">
      <c r="A10" s="87" t="s">
        <v>237</v>
      </c>
      <c r="B10" s="87" t="s">
        <v>238</v>
      </c>
      <c r="C10" s="88" t="s">
        <v>239</v>
      </c>
      <c r="D10" s="88" t="s">
        <v>240</v>
      </c>
      <c r="E10" s="88" t="s">
        <v>241</v>
      </c>
      <c r="F10" s="88" t="s">
        <v>242</v>
      </c>
      <c r="G10" s="88" t="s">
        <v>57</v>
      </c>
      <c r="H10" s="88" t="s">
        <v>243</v>
      </c>
      <c r="I10" s="88" t="s">
        <v>244</v>
      </c>
      <c r="J10" s="88" t="s">
        <v>245</v>
      </c>
    </row>
    <row r="11" spans="1:10" ht="84" customHeight="1" x14ac:dyDescent="0.25">
      <c r="A11" s="89" t="str">
        <f>'Resp. 1'!B16</f>
        <v xml:space="preserve">Garantire il miglioramento della tempistica nei pagamenti rispetto allo standard relativo al 2020 </v>
      </c>
      <c r="B11" s="90"/>
      <c r="C11" s="91"/>
      <c r="D11" s="92">
        <f t="shared" ref="D11:D20" si="0">E11/100</f>
        <v>0</v>
      </c>
      <c r="E11" s="93"/>
      <c r="F11" s="94" t="str">
        <f>IF(E11&lt;=20,"X","")</f>
        <v>X</v>
      </c>
      <c r="G11" s="94" t="str">
        <f>IF(AND(E11&gt;20,E11&lt;=50),"X","")</f>
        <v/>
      </c>
      <c r="H11" s="94" t="str">
        <f>IF(AND(E11&gt;50,E11&lt;=70),"X","")</f>
        <v/>
      </c>
      <c r="I11" s="94" t="str">
        <f>IF(AND(E11&gt;70,E11&lt;=90),"X","")</f>
        <v/>
      </c>
      <c r="J11" s="94" t="str">
        <f>IF(AND(E11&gt;90,E11&lt;=100),"X","")</f>
        <v/>
      </c>
    </row>
    <row r="12" spans="1:10" ht="104.25" customHeight="1" x14ac:dyDescent="0.25">
      <c r="A12" s="89" t="str">
        <f>'Resp. 1'!B17</f>
        <v>Garantire un'efficace presidio degli elementi costitutivi ( approvvigionamento dei fattori produttivi; tempi di produzione; capacità di fronteggiare gli imprevisti; comunicazione interna;  etc.) del funzionamento dell'organizzazione al fine di definire e assicurare uno standard di funzionamento adeguato alle attese dell'amministrazione</v>
      </c>
      <c r="B12" s="96"/>
      <c r="C12" s="91"/>
      <c r="D12" s="92">
        <f t="shared" si="0"/>
        <v>0</v>
      </c>
      <c r="E12" s="93"/>
      <c r="F12" s="94" t="str">
        <f t="shared" ref="F12:F20" si="1">IF(E12&lt;=20,"X","")</f>
        <v>X</v>
      </c>
      <c r="G12" s="94" t="str">
        <f t="shared" ref="G12:G20" si="2">IF(AND(E12&gt;20,E12&lt;=50),"X","")</f>
        <v/>
      </c>
      <c r="H12" s="94" t="str">
        <f t="shared" ref="H12:H20" si="3">IF(AND(E12&gt;50,E12&lt;=70),"X","")</f>
        <v/>
      </c>
      <c r="I12" s="94" t="str">
        <f t="shared" ref="I12:I20" si="4">IF(AND(E12&gt;70,E12&lt;=90),"X","")</f>
        <v/>
      </c>
      <c r="J12" s="94" t="str">
        <f t="shared" ref="J12:J20" si="5">IF(AND(E12&gt;90,E12&lt;=100),"X","")</f>
        <v/>
      </c>
    </row>
    <row r="13" spans="1:10" ht="68.25" customHeight="1" x14ac:dyDescent="0.25">
      <c r="A13" s="89" t="str">
        <f>'Resp. 1'!B18</f>
        <v xml:space="preserve">Garantire il completamento delle procedure di reclutamento, avvio delle procedure di selezione del personale  programmate </v>
      </c>
      <c r="B13" s="96"/>
      <c r="C13" s="93"/>
      <c r="D13" s="92">
        <f t="shared" si="0"/>
        <v>0</v>
      </c>
      <c r="E13" s="93"/>
      <c r="F13" s="94" t="str">
        <f t="shared" si="1"/>
        <v>X</v>
      </c>
      <c r="G13" s="94" t="str">
        <f t="shared" si="2"/>
        <v/>
      </c>
      <c r="H13" s="94" t="str">
        <f t="shared" si="3"/>
        <v/>
      </c>
      <c r="I13" s="94" t="str">
        <f t="shared" si="4"/>
        <v/>
      </c>
      <c r="J13" s="94" t="str">
        <f t="shared" si="5"/>
        <v/>
      </c>
    </row>
    <row r="14" spans="1:10" ht="75" customHeight="1" x14ac:dyDescent="0.25">
      <c r="A14" s="89" t="str">
        <f>'Resp. 1'!B19</f>
        <v xml:space="preserve"> Garantire la soddisfazione dell'utenza e la pronta risposta alle istanze presentate</v>
      </c>
      <c r="B14" s="96"/>
      <c r="C14" s="93"/>
      <c r="D14" s="92">
        <f t="shared" si="0"/>
        <v>0</v>
      </c>
      <c r="E14" s="93"/>
      <c r="F14" s="94" t="str">
        <f t="shared" si="1"/>
        <v>X</v>
      </c>
      <c r="G14" s="94" t="str">
        <f t="shared" si="2"/>
        <v/>
      </c>
      <c r="H14" s="94" t="str">
        <f t="shared" si="3"/>
        <v/>
      </c>
      <c r="I14" s="94" t="str">
        <f t="shared" si="4"/>
        <v/>
      </c>
      <c r="J14" s="94" t="str">
        <f t="shared" si="5"/>
        <v/>
      </c>
    </row>
    <row r="15" spans="1:10" ht="80.25" customHeight="1" x14ac:dyDescent="0.25">
      <c r="A15" s="89" t="str">
        <f>'Resp. 1'!B20</f>
        <v>Attuazione delle misure previste dalla normativa e dal PTPCT dell'ente in materia di trasparenza e anticorruzione</v>
      </c>
      <c r="B15" s="96"/>
      <c r="C15" s="93"/>
      <c r="D15" s="92">
        <f t="shared" si="0"/>
        <v>0</v>
      </c>
      <c r="E15" s="93"/>
      <c r="F15" s="94" t="str">
        <f t="shared" si="1"/>
        <v>X</v>
      </c>
      <c r="G15" s="94" t="str">
        <f t="shared" si="2"/>
        <v/>
      </c>
      <c r="H15" s="94" t="str">
        <f t="shared" si="3"/>
        <v/>
      </c>
      <c r="I15" s="94" t="str">
        <f t="shared" si="4"/>
        <v/>
      </c>
      <c r="J15" s="94" t="str">
        <f t="shared" si="5"/>
        <v/>
      </c>
    </row>
    <row r="16" spans="1:10" ht="89.25" customHeight="1" x14ac:dyDescent="0.25">
      <c r="A16" s="89" t="str">
        <f>'Resp. 1'!B21</f>
        <v xml:space="preserve">Piano Transizione Digitale: perseguimento obiettivi locali. Adeguamento infrastrutture digitali, migrazione in cloud dei CED. Applicazione codice di condotta tecnologica ed esperti, per i progetti di sviluppo digitale. App IO: sviluppo servizi digitali e fruibilità sulla piattaforma </v>
      </c>
      <c r="B16" s="96"/>
      <c r="C16" s="93"/>
      <c r="D16" s="92">
        <f t="shared" si="0"/>
        <v>0</v>
      </c>
      <c r="E16" s="93"/>
      <c r="F16" s="94" t="str">
        <f t="shared" si="1"/>
        <v>X</v>
      </c>
      <c r="G16" s="94" t="str">
        <f t="shared" si="2"/>
        <v/>
      </c>
      <c r="H16" s="94" t="str">
        <f t="shared" si="3"/>
        <v/>
      </c>
      <c r="I16" s="94" t="str">
        <f t="shared" si="4"/>
        <v/>
      </c>
      <c r="J16" s="94" t="str">
        <f t="shared" si="5"/>
        <v/>
      </c>
    </row>
    <row r="17" spans="1:10" ht="78" customHeight="1" x14ac:dyDescent="0.25">
      <c r="A17" s="89" t="str">
        <f>'Resp. 1'!B22</f>
        <v>Assicurare l'implementazione degli strumenti informatici necessari a rendere i processi maggiormente veloci e controllabili, garantire la sicurezza delle informazioni gestite, fornire possibilità di accesso ai servizi da parte dei cittadini</v>
      </c>
      <c r="B17" s="89"/>
      <c r="C17" s="93"/>
      <c r="D17" s="92">
        <f t="shared" si="0"/>
        <v>0</v>
      </c>
      <c r="E17" s="93"/>
      <c r="F17" s="94" t="str">
        <f t="shared" si="1"/>
        <v>X</v>
      </c>
      <c r="G17" s="94" t="str">
        <f t="shared" si="2"/>
        <v/>
      </c>
      <c r="H17" s="94" t="str">
        <f t="shared" si="3"/>
        <v/>
      </c>
      <c r="I17" s="94" t="str">
        <f t="shared" si="4"/>
        <v/>
      </c>
      <c r="J17" s="94" t="str">
        <f t="shared" si="5"/>
        <v/>
      </c>
    </row>
    <row r="18" spans="1:10" ht="26.25" customHeight="1" x14ac:dyDescent="0.25">
      <c r="A18" s="89">
        <f>'Resp. 1'!B23</f>
        <v>0</v>
      </c>
      <c r="B18" s="96"/>
      <c r="C18" s="93"/>
      <c r="D18" s="92">
        <f t="shared" si="0"/>
        <v>0</v>
      </c>
      <c r="E18" s="93"/>
      <c r="F18" s="94" t="str">
        <f t="shared" si="1"/>
        <v>X</v>
      </c>
      <c r="G18" s="94" t="str">
        <f t="shared" si="2"/>
        <v/>
      </c>
      <c r="H18" s="94" t="str">
        <f t="shared" si="3"/>
        <v/>
      </c>
      <c r="I18" s="94" t="str">
        <f t="shared" si="4"/>
        <v/>
      </c>
      <c r="J18" s="94" t="str">
        <f t="shared" si="5"/>
        <v/>
      </c>
    </row>
    <row r="19" spans="1:10" ht="26.25" customHeight="1" x14ac:dyDescent="0.25">
      <c r="A19" s="89">
        <f>'Resp. 1'!B24</f>
        <v>0</v>
      </c>
      <c r="B19" s="96"/>
      <c r="C19" s="93"/>
      <c r="D19" s="92">
        <f t="shared" si="0"/>
        <v>0</v>
      </c>
      <c r="E19" s="93"/>
      <c r="F19" s="94" t="str">
        <f t="shared" si="1"/>
        <v>X</v>
      </c>
      <c r="G19" s="94" t="str">
        <f t="shared" si="2"/>
        <v/>
      </c>
      <c r="H19" s="94" t="str">
        <f t="shared" si="3"/>
        <v/>
      </c>
      <c r="I19" s="94" t="str">
        <f t="shared" si="4"/>
        <v/>
      </c>
      <c r="J19" s="94" t="str">
        <f t="shared" si="5"/>
        <v/>
      </c>
    </row>
    <row r="20" spans="1:10" ht="26.25" customHeight="1" x14ac:dyDescent="0.25">
      <c r="A20" s="89">
        <f>'Resp. 1'!B25</f>
        <v>0</v>
      </c>
      <c r="B20" s="96"/>
      <c r="C20" s="93"/>
      <c r="D20" s="92">
        <f t="shared" si="0"/>
        <v>0</v>
      </c>
      <c r="E20" s="93"/>
      <c r="F20" s="94" t="str">
        <f t="shared" si="1"/>
        <v>X</v>
      </c>
      <c r="G20" s="94" t="str">
        <f t="shared" si="2"/>
        <v/>
      </c>
      <c r="H20" s="94" t="str">
        <f t="shared" si="3"/>
        <v/>
      </c>
      <c r="I20" s="94" t="str">
        <f t="shared" si="4"/>
        <v/>
      </c>
      <c r="J20" s="94" t="str">
        <f t="shared" si="5"/>
        <v/>
      </c>
    </row>
    <row r="21" spans="1:10" x14ac:dyDescent="0.25">
      <c r="A21" s="97" t="s">
        <v>246</v>
      </c>
      <c r="B21" s="98" t="str">
        <f>IF(C21=60,"Pesatura Adeguata","Pesatura Inadeguata")</f>
        <v>Pesatura Inadeguata</v>
      </c>
      <c r="C21" s="99">
        <f>SUM(C11:C20)</f>
        <v>0</v>
      </c>
      <c r="D21" s="99"/>
      <c r="E21" s="100" t="e">
        <f>SUM(G21:J21)/C21</f>
        <v>#DIV/0!</v>
      </c>
      <c r="F21" s="101"/>
      <c r="G21" s="102">
        <f>IF(G11="x",C11*D11)+IF(G12="x",C12*D12)+IF(G13="x",C13*D13)+IF(G14="x",C14*D14)+IF(G15="x",C15*D15)+IF(G16="x",C16*D16)+IF(G17="x",C17*D17)+IF(G18="x",C18*D18)+IF(G19="x",C19*D19)+IF(G20="x",C20*D20)</f>
        <v>0</v>
      </c>
      <c r="H21" s="102">
        <f>IF(H11="x",C11*D11)+IF(H12="x",C12*D12)+IF(H13="x",C13*D13)+IF(H14="x",C14*D14)+IF(H15="x",C15*D15)+IF(H16="x",C16*D16)+IF(H17="x",C17*D17)+IF(H18="x",C18*D18)+IF(H19="x",C19*D19)+IF(H20="x",C20*D20)</f>
        <v>0</v>
      </c>
      <c r="I21" s="102">
        <f>IF(I11="x",C11*D11)+IF(I12="x",C12*D12)+IF(I13="x",C13*D13)+IF(I14="x",C14*D14)+IF(I15="x",C15*D15)+IF(I16="x",C16*D16)+IF(I17="x",C17*D17)+IF(I18="x",C18*D18)+IF(I19="x",C19*D19)+IF(I20="x",C20*D20)</f>
        <v>0</v>
      </c>
      <c r="J21" s="102">
        <f>IF(J11="x",C11*D11)+IF(J12="x",C12*D12)+IF(J13="x",C13*D13)+IF(J14="x",C14*D14)+IF(J15="x",C15*D15)+IF(J16="x",C16*D16)+IF(J17="x",C17*D17)+IF(J18="x",C18*D18)+IF(J19="x",C19*D19)+IF(J19="x",C19*D19)</f>
        <v>0</v>
      </c>
    </row>
    <row r="22" spans="1:10" ht="3" customHeight="1" x14ac:dyDescent="0.25">
      <c r="A22" s="496"/>
      <c r="B22" s="497"/>
      <c r="C22" s="497"/>
      <c r="D22" s="103"/>
      <c r="E22" s="496"/>
      <c r="F22" s="497"/>
      <c r="G22" s="497"/>
      <c r="H22" s="496"/>
      <c r="I22" s="497"/>
      <c r="J22" s="497"/>
    </row>
    <row r="23" spans="1:10" ht="42" customHeight="1" x14ac:dyDescent="0.25">
      <c r="A23" s="87" t="s">
        <v>247</v>
      </c>
      <c r="B23" s="87" t="s">
        <v>238</v>
      </c>
      <c r="C23" s="88" t="s">
        <v>239</v>
      </c>
      <c r="D23" s="88" t="s">
        <v>240</v>
      </c>
      <c r="E23" s="88" t="s">
        <v>241</v>
      </c>
      <c r="F23" s="88" t="s">
        <v>242</v>
      </c>
      <c r="G23" s="88" t="s">
        <v>57</v>
      </c>
      <c r="H23" s="88" t="s">
        <v>243</v>
      </c>
      <c r="I23" s="88" t="s">
        <v>244</v>
      </c>
      <c r="J23" s="88" t="s">
        <v>245</v>
      </c>
    </row>
    <row r="24" spans="1:10" s="105" customFormat="1" ht="28.5" customHeight="1" x14ac:dyDescent="0.25">
      <c r="A24" s="96">
        <f>'Resp. 1'!B35</f>
        <v>0</v>
      </c>
      <c r="B24" s="95"/>
      <c r="C24" s="104">
        <v>20</v>
      </c>
      <c r="D24" s="92">
        <f>E24/100</f>
        <v>0</v>
      </c>
      <c r="E24" s="93"/>
      <c r="F24" s="94" t="str">
        <f t="shared" ref="F24:F34" si="6">IF(E24&lt;=20,"X","")</f>
        <v>X</v>
      </c>
      <c r="G24" s="94" t="str">
        <f t="shared" ref="G24:G34" si="7">IF(AND(E24&gt;20,E24&lt;=50),"X","")</f>
        <v/>
      </c>
      <c r="H24" s="94" t="str">
        <f t="shared" ref="H24:H34" si="8">IF(AND(E24&gt;50,E24&lt;=70),"X","")</f>
        <v/>
      </c>
      <c r="I24" s="94" t="str">
        <f t="shared" ref="I24:I34" si="9">IF(AND(E24&gt;70,E24&lt;=90),"X","")</f>
        <v/>
      </c>
      <c r="J24" s="94" t="str">
        <f>IF(AND(E24&gt;90,E24&lt;=100),"X","")</f>
        <v/>
      </c>
    </row>
    <row r="25" spans="1:10" s="105" customFormat="1" ht="21.75" customHeight="1" x14ac:dyDescent="0.25">
      <c r="A25" s="96" t="str">
        <f>'Resp. 1'!B36</f>
        <v>Mantenimento della funzionalità organizzativa dell'ente in relazione alla gestione dell'emergenza Covid-19 e rendicontazione delle attività svolte in remoto o in loco presso l'ente - Regolamentazione del lavoro agile</v>
      </c>
      <c r="B25" s="96"/>
      <c r="C25" s="104"/>
      <c r="D25" s="92">
        <f t="shared" ref="D25:D31" si="10">E25/100</f>
        <v>0</v>
      </c>
      <c r="E25" s="93"/>
      <c r="F25" s="94" t="str">
        <f t="shared" si="6"/>
        <v>X</v>
      </c>
      <c r="G25" s="94" t="str">
        <f t="shared" si="7"/>
        <v/>
      </c>
      <c r="H25" s="94" t="str">
        <f t="shared" si="8"/>
        <v/>
      </c>
      <c r="I25" s="94" t="str">
        <f t="shared" si="9"/>
        <v/>
      </c>
      <c r="J25" s="94" t="str">
        <f t="shared" ref="J25:J31" si="11">IF(AND(E25&gt;90,E25&lt;=100),"X","")</f>
        <v/>
      </c>
    </row>
    <row r="26" spans="1:10" s="105" customFormat="1" ht="27" customHeight="1" x14ac:dyDescent="0.25">
      <c r="A26" s="96" t="str">
        <f>'Resp. 1'!B37</f>
        <v>Capacità di Programmazione: Tempestività nella predisposizione dei documenti di programmazione</v>
      </c>
      <c r="B26" s="96"/>
      <c r="C26" s="104"/>
      <c r="D26" s="92">
        <f t="shared" si="10"/>
        <v>0</v>
      </c>
      <c r="E26" s="93"/>
      <c r="F26" s="94" t="str">
        <f t="shared" si="6"/>
        <v>X</v>
      </c>
      <c r="G26" s="94" t="str">
        <f t="shared" si="7"/>
        <v/>
      </c>
      <c r="H26" s="94" t="str">
        <f t="shared" si="8"/>
        <v/>
      </c>
      <c r="I26" s="94" t="str">
        <f t="shared" si="9"/>
        <v/>
      </c>
      <c r="J26" s="94" t="str">
        <f t="shared" si="11"/>
        <v/>
      </c>
    </row>
    <row r="27" spans="1:10" s="105" customFormat="1" ht="27" customHeight="1" x14ac:dyDescent="0.25">
      <c r="A27" s="96">
        <f>'Resp. 1'!B38</f>
        <v>0</v>
      </c>
      <c r="B27" s="96"/>
      <c r="C27" s="104"/>
      <c r="D27" s="92">
        <f t="shared" si="10"/>
        <v>0</v>
      </c>
      <c r="E27" s="93"/>
      <c r="F27" s="94" t="str">
        <f t="shared" si="6"/>
        <v>X</v>
      </c>
      <c r="G27" s="94" t="str">
        <f t="shared" si="7"/>
        <v/>
      </c>
      <c r="H27" s="94" t="str">
        <f t="shared" si="8"/>
        <v/>
      </c>
      <c r="I27" s="94" t="str">
        <f t="shared" si="9"/>
        <v/>
      </c>
      <c r="J27" s="94" t="str">
        <f t="shared" si="11"/>
        <v/>
      </c>
    </row>
    <row r="28" spans="1:10" s="105" customFormat="1" ht="27" customHeight="1" x14ac:dyDescent="0.25">
      <c r="A28" s="96">
        <f>'Resp. 1'!B39</f>
        <v>0</v>
      </c>
      <c r="B28" s="96"/>
      <c r="C28" s="106"/>
      <c r="D28" s="92">
        <f t="shared" si="10"/>
        <v>0</v>
      </c>
      <c r="E28" s="93"/>
      <c r="F28" s="94" t="str">
        <f t="shared" si="6"/>
        <v>X</v>
      </c>
      <c r="G28" s="94" t="str">
        <f t="shared" si="7"/>
        <v/>
      </c>
      <c r="H28" s="94" t="str">
        <f t="shared" si="8"/>
        <v/>
      </c>
      <c r="I28" s="94" t="str">
        <f t="shared" si="9"/>
        <v/>
      </c>
      <c r="J28" s="94" t="str">
        <f t="shared" si="11"/>
        <v/>
      </c>
    </row>
    <row r="29" spans="1:10" s="105" customFormat="1" ht="27" customHeight="1" x14ac:dyDescent="0.25">
      <c r="A29" s="96">
        <f>'Resp. 1'!B40</f>
        <v>0</v>
      </c>
      <c r="B29" s="96"/>
      <c r="C29" s="106"/>
      <c r="D29" s="92">
        <f t="shared" si="10"/>
        <v>0</v>
      </c>
      <c r="E29" s="93"/>
      <c r="F29" s="94" t="str">
        <f t="shared" si="6"/>
        <v>X</v>
      </c>
      <c r="G29" s="94" t="str">
        <f t="shared" si="7"/>
        <v/>
      </c>
      <c r="H29" s="94" t="str">
        <f t="shared" si="8"/>
        <v/>
      </c>
      <c r="I29" s="94" t="str">
        <f t="shared" si="9"/>
        <v/>
      </c>
      <c r="J29" s="94" t="str">
        <f t="shared" si="11"/>
        <v/>
      </c>
    </row>
    <row r="30" spans="1:10" s="105" customFormat="1" ht="27" customHeight="1" x14ac:dyDescent="0.25">
      <c r="A30" s="96">
        <f>'Resp. 1'!B41</f>
        <v>0</v>
      </c>
      <c r="B30" s="96"/>
      <c r="C30" s="106"/>
      <c r="D30" s="92">
        <f t="shared" si="10"/>
        <v>0</v>
      </c>
      <c r="E30" s="93"/>
      <c r="F30" s="94" t="str">
        <f t="shared" si="6"/>
        <v>X</v>
      </c>
      <c r="G30" s="94" t="str">
        <f t="shared" si="7"/>
        <v/>
      </c>
      <c r="H30" s="94" t="str">
        <f t="shared" si="8"/>
        <v/>
      </c>
      <c r="I30" s="94" t="str">
        <f t="shared" si="9"/>
        <v/>
      </c>
      <c r="J30" s="94" t="str">
        <f t="shared" si="11"/>
        <v/>
      </c>
    </row>
    <row r="31" spans="1:10" s="105" customFormat="1" ht="27" customHeight="1" x14ac:dyDescent="0.25">
      <c r="A31" s="96">
        <f>'Resp. 1'!B42</f>
        <v>0</v>
      </c>
      <c r="B31" s="96"/>
      <c r="C31" s="106"/>
      <c r="D31" s="92">
        <f t="shared" si="10"/>
        <v>0</v>
      </c>
      <c r="E31" s="93"/>
      <c r="F31" s="94" t="str">
        <f t="shared" si="6"/>
        <v>X</v>
      </c>
      <c r="G31" s="94" t="str">
        <f t="shared" si="7"/>
        <v/>
      </c>
      <c r="H31" s="94" t="str">
        <f t="shared" si="8"/>
        <v/>
      </c>
      <c r="I31" s="94" t="str">
        <f t="shared" si="9"/>
        <v/>
      </c>
      <c r="J31" s="94" t="str">
        <f t="shared" si="11"/>
        <v/>
      </c>
    </row>
    <row r="32" spans="1:10" ht="42" customHeight="1" x14ac:dyDescent="0.25">
      <c r="A32" s="84" t="s">
        <v>248</v>
      </c>
      <c r="B32" s="84" t="s">
        <v>249</v>
      </c>
      <c r="C32" s="88" t="s">
        <v>239</v>
      </c>
      <c r="D32" s="88" t="s">
        <v>240</v>
      </c>
      <c r="E32" s="88" t="s">
        <v>241</v>
      </c>
      <c r="F32" s="107" t="s">
        <v>250</v>
      </c>
      <c r="G32" s="107" t="s">
        <v>251</v>
      </c>
      <c r="H32" s="107" t="s">
        <v>252</v>
      </c>
      <c r="I32" s="107" t="s">
        <v>253</v>
      </c>
      <c r="J32" s="107" t="s">
        <v>254</v>
      </c>
    </row>
    <row r="33" spans="1:11" s="105" customFormat="1" ht="49.5" customHeight="1" x14ac:dyDescent="0.25">
      <c r="A33" s="96" t="s">
        <v>321</v>
      </c>
      <c r="B33" s="96" t="s">
        <v>416</v>
      </c>
      <c r="C33" s="106">
        <v>10</v>
      </c>
      <c r="D33" s="92">
        <f>E33/100</f>
        <v>0</v>
      </c>
      <c r="E33" s="93"/>
      <c r="F33" s="94" t="str">
        <f t="shared" si="6"/>
        <v>X</v>
      </c>
      <c r="G33" s="94" t="str">
        <f t="shared" si="7"/>
        <v/>
      </c>
      <c r="H33" s="94" t="str">
        <f t="shared" si="8"/>
        <v/>
      </c>
      <c r="I33" s="94" t="str">
        <f t="shared" si="9"/>
        <v/>
      </c>
      <c r="J33" s="94" t="str">
        <f t="shared" ref="J33:J39" si="12">IF(AND(E33&gt;90,E33&lt;=100),"X","")</f>
        <v/>
      </c>
    </row>
    <row r="34" spans="1:11" s="105" customFormat="1" ht="18.75" customHeight="1" x14ac:dyDescent="0.25">
      <c r="A34" s="96"/>
      <c r="B34" s="96"/>
      <c r="C34" s="106"/>
      <c r="D34" s="92">
        <f t="shared" ref="D34:D39" si="13">E34/100</f>
        <v>0</v>
      </c>
      <c r="E34" s="93"/>
      <c r="F34" s="94" t="str">
        <f t="shared" si="6"/>
        <v>X</v>
      </c>
      <c r="G34" s="94" t="str">
        <f t="shared" si="7"/>
        <v/>
      </c>
      <c r="H34" s="94" t="str">
        <f t="shared" si="8"/>
        <v/>
      </c>
      <c r="I34" s="94" t="str">
        <f t="shared" si="9"/>
        <v/>
      </c>
      <c r="J34" s="94" t="str">
        <f t="shared" si="12"/>
        <v/>
      </c>
    </row>
    <row r="35" spans="1:11" s="105" customFormat="1" ht="18.75" customHeight="1" x14ac:dyDescent="0.25">
      <c r="A35" s="96"/>
      <c r="B35" s="96"/>
      <c r="C35" s="106"/>
      <c r="D35" s="92">
        <f t="shared" si="13"/>
        <v>0</v>
      </c>
      <c r="E35" s="93"/>
      <c r="F35" s="94" t="str">
        <f>IF(E35&lt;=20,"X","")</f>
        <v>X</v>
      </c>
      <c r="G35" s="94" t="str">
        <f>IF(AND(E35&gt;20,E35&lt;=50),"X","")</f>
        <v/>
      </c>
      <c r="H35" s="94" t="str">
        <f>IF(AND(E35&gt;50,E35&lt;=70),"X","")</f>
        <v/>
      </c>
      <c r="I35" s="94" t="str">
        <f>IF(AND(E35&gt;70,E35&lt;=90),"X","")</f>
        <v/>
      </c>
      <c r="J35" s="94" t="str">
        <f t="shared" si="12"/>
        <v/>
      </c>
    </row>
    <row r="36" spans="1:11" s="105" customFormat="1" ht="18.75" customHeight="1" x14ac:dyDescent="0.25">
      <c r="A36" s="96"/>
      <c r="B36" s="96"/>
      <c r="C36" s="106"/>
      <c r="D36" s="92">
        <f t="shared" si="13"/>
        <v>0</v>
      </c>
      <c r="E36" s="93"/>
      <c r="F36" s="94" t="str">
        <f>IF(E36&lt;=20,"X","")</f>
        <v>X</v>
      </c>
      <c r="G36" s="94" t="str">
        <f>IF(AND(E36&gt;20,E36&lt;=50),"X","")</f>
        <v/>
      </c>
      <c r="H36" s="94" t="str">
        <f>IF(AND(E36&gt;50,E36&lt;=70),"X","")</f>
        <v/>
      </c>
      <c r="I36" s="94" t="str">
        <f>IF(AND(E36&gt;70,E36&lt;=90),"X","")</f>
        <v/>
      </c>
      <c r="J36" s="94" t="str">
        <f t="shared" si="12"/>
        <v/>
      </c>
    </row>
    <row r="37" spans="1:11" s="105" customFormat="1" ht="18.75" customHeight="1" x14ac:dyDescent="0.25">
      <c r="A37" s="96"/>
      <c r="B37" s="96"/>
      <c r="C37" s="106"/>
      <c r="D37" s="92">
        <f t="shared" si="13"/>
        <v>0</v>
      </c>
      <c r="E37" s="93"/>
      <c r="F37" s="94" t="str">
        <f>IF(E37&lt;=20,"X","")</f>
        <v>X</v>
      </c>
      <c r="G37" s="94" t="str">
        <f>IF(AND(E37&gt;20,E37&lt;=50),"X","")</f>
        <v/>
      </c>
      <c r="H37" s="94" t="str">
        <f>IF(AND(E37&gt;50,E37&lt;=70),"X","")</f>
        <v/>
      </c>
      <c r="I37" s="94" t="str">
        <f>IF(AND(E37&gt;70,E37&lt;=90),"X","")</f>
        <v/>
      </c>
      <c r="J37" s="94" t="str">
        <f t="shared" si="12"/>
        <v/>
      </c>
    </row>
    <row r="38" spans="1:11" s="105" customFormat="1" ht="18.75" customHeight="1" x14ac:dyDescent="0.25">
      <c r="A38" s="96"/>
      <c r="B38" s="96"/>
      <c r="C38" s="106"/>
      <c r="D38" s="92">
        <f t="shared" si="13"/>
        <v>0</v>
      </c>
      <c r="E38" s="93"/>
      <c r="F38" s="94" t="str">
        <f>IF(E38&lt;=20,"X","")</f>
        <v>X</v>
      </c>
      <c r="G38" s="94" t="str">
        <f>IF(AND(E38&gt;20,E38&lt;=50),"X","")</f>
        <v/>
      </c>
      <c r="H38" s="94" t="str">
        <f>IF(AND(E38&gt;50,E38&lt;=70),"X","")</f>
        <v/>
      </c>
      <c r="I38" s="94" t="str">
        <f>IF(AND(E38&gt;70,E38&lt;=90),"X","")</f>
        <v/>
      </c>
      <c r="J38" s="94" t="str">
        <f t="shared" si="12"/>
        <v/>
      </c>
    </row>
    <row r="39" spans="1:11" s="105" customFormat="1" ht="18.75" customHeight="1" x14ac:dyDescent="0.25">
      <c r="A39" s="96"/>
      <c r="B39" s="96"/>
      <c r="C39" s="106"/>
      <c r="D39" s="92">
        <f t="shared" si="13"/>
        <v>0</v>
      </c>
      <c r="E39" s="93"/>
      <c r="F39" s="94" t="str">
        <f>IF(E39&lt;=20,"X","")</f>
        <v>X</v>
      </c>
      <c r="G39" s="94" t="str">
        <f>IF(AND(E39&gt;20,E39&lt;=50),"X","")</f>
        <v/>
      </c>
      <c r="H39" s="94" t="str">
        <f>IF(AND(E39&gt;50,E39&lt;=70),"X","")</f>
        <v/>
      </c>
      <c r="I39" s="94" t="str">
        <f>IF(AND(E39&gt;70,E39&lt;=90),"X","")</f>
        <v/>
      </c>
      <c r="J39" s="94" t="str">
        <f t="shared" si="12"/>
        <v/>
      </c>
    </row>
    <row r="40" spans="1:11" x14ac:dyDescent="0.25">
      <c r="A40" s="97" t="s">
        <v>255</v>
      </c>
      <c r="B40" s="98" t="str">
        <f>IF(C40=40,"Pesatura Adeguata","Pesatura Inadeguata")</f>
        <v>Pesatura Inadeguata</v>
      </c>
      <c r="C40" s="106">
        <f>SUM(C24:C35)</f>
        <v>30</v>
      </c>
      <c r="D40" s="84"/>
      <c r="E40" s="100">
        <f>SUM(G40:J40)/C40</f>
        <v>0</v>
      </c>
      <c r="F40" s="108"/>
      <c r="G40" s="109">
        <f>IF(G24="x",C24*D24)+IF(G25="x",C25*D25)+IF(G26="x",C26*D26)+IF(G27="x",C27*D27)+IF(G28="x",C28*D28)+IF(G29="x",C29*D29)+IF(G30="x",C30*D30)+IF(G31="x",C31*D31)+IF(G33="x",C33*D33)+IF(G34="x",C34*D34)+IF(G35="x",C35*D35)+IF(G36="x",C36*D36)+IF(G37="x",C37*D37)+IF(G38="x",C38*D38)+IF(G39="x",C39*D39)</f>
        <v>0</v>
      </c>
      <c r="H40" s="109">
        <f>IF(H24="x",C24*D24)+IF(H25="x",C25*D25)+IF(H26="x",C26*D26)+IF(H27="x",C27*D27)+IF(H28="x",C28*D28)+IF(H29="x",C29*D29)+IF(H30="x",C30*D30)+IF(H31="x",C31*D31)+IF(H33="x",C33*D33)+IF(H34="x",C34*D34)+IF(H35="x",C35*D35)+IF(H36="x",C36*D36)+IF(H37="x",C37*D37)+IF(H38="x",C38*D38)+IF(H39="x",C39*D39)</f>
        <v>0</v>
      </c>
      <c r="I40" s="109">
        <f>IF(I24="x",C24*D24)+IF(I25="x",C25*D25)+IF(I26="x",C26*D26)+IF(I27="x",C27*D27)+IF(I28="x",C28*D28)+IF(I29="x",C29*D29)+IF(I30="x",C30*D30)+IF(I31="x",C31*D31)+IF(I33="x",C33*D33)+IF(I34="x",C34*D34)+IF(I35="x",C35*D35)+IF(I36="x",C36*D36)+IF(I37="x",C37*D37)+IF(I38="x",C38*D38)+IF(I39="x",C39*D39)</f>
        <v>0</v>
      </c>
      <c r="J40" s="109">
        <f>IF(J24="x",C24*D24)+IF(J25="x",C25*D25)+IF(J26="x",C26*D26)+IF(J27="x",C27*D27)+IF(J28="x",C28*D28)+IF(J29="x",C29*D29)+IF(J30="x",C30*D30)+IF(J31="x",C31*D31)+IF(J33="x",C33*D33)+IF(J34="x",C34*D34)+IF(J35="x",C35*D35)+IF(J36="x",C36*D36)+IF(J37="x",C37*D37)+IF(J38="x",C38*D38)+IF(J39="x",C39*D39)</f>
        <v>0</v>
      </c>
    </row>
    <row r="41" spans="1:11" s="117" customFormat="1" ht="18" customHeight="1" x14ac:dyDescent="0.25">
      <c r="A41" s="110"/>
      <c r="B41" s="111"/>
      <c r="C41" s="112"/>
      <c r="D41" s="112" t="s">
        <v>256</v>
      </c>
      <c r="E41" s="113"/>
      <c r="F41" s="114"/>
      <c r="G41" s="114"/>
      <c r="H41" s="114"/>
      <c r="I41" s="114"/>
      <c r="J41" s="115"/>
      <c r="K41" s="116"/>
    </row>
    <row r="42" spans="1:11" ht="16.5" customHeight="1" x14ac:dyDescent="0.25">
      <c r="A42" s="486" t="s">
        <v>257</v>
      </c>
      <c r="B42" s="487"/>
      <c r="C42" s="99">
        <f>SUM(G21:J21)</f>
        <v>0</v>
      </c>
      <c r="D42" s="118">
        <f>C42/60</f>
        <v>0</v>
      </c>
      <c r="E42" s="119"/>
      <c r="F42" s="120"/>
      <c r="G42" s="120"/>
      <c r="H42" s="120"/>
      <c r="I42" s="120"/>
      <c r="J42" s="121"/>
      <c r="K42" s="122"/>
    </row>
    <row r="43" spans="1:11" ht="17.25" customHeight="1" x14ac:dyDescent="0.25">
      <c r="A43" s="123" t="s">
        <v>200</v>
      </c>
      <c r="B43" s="124"/>
      <c r="C43" s="125"/>
      <c r="D43" s="125"/>
      <c r="E43" s="488" t="s">
        <v>258</v>
      </c>
      <c r="F43" s="488"/>
      <c r="G43" s="489"/>
      <c r="H43" s="126">
        <f>C42+C44</f>
        <v>0</v>
      </c>
      <c r="I43" s="125" t="s">
        <v>259</v>
      </c>
      <c r="J43" s="127"/>
      <c r="K43" s="122"/>
    </row>
    <row r="44" spans="1:11" ht="16.5" customHeight="1" x14ac:dyDescent="0.25">
      <c r="A44" s="486" t="s">
        <v>260</v>
      </c>
      <c r="B44" s="487"/>
      <c r="C44" s="99">
        <f>SUM(F40:J40)</f>
        <v>0</v>
      </c>
      <c r="D44" s="118" t="s">
        <v>256</v>
      </c>
      <c r="E44" s="119"/>
      <c r="F44" s="120"/>
      <c r="G44" s="120"/>
      <c r="H44" s="120"/>
      <c r="I44" s="120"/>
      <c r="J44" s="121"/>
      <c r="K44" s="122"/>
    </row>
    <row r="45" spans="1:11" ht="26.25" customHeight="1" x14ac:dyDescent="0.25">
      <c r="A45" s="128"/>
      <c r="B45" s="129"/>
      <c r="C45" s="129"/>
      <c r="D45" s="129"/>
      <c r="E45" s="130"/>
      <c r="F45" s="131"/>
      <c r="G45" s="131"/>
      <c r="H45" s="131"/>
      <c r="I45" s="131"/>
      <c r="J45" s="132"/>
      <c r="K45" s="122"/>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309" priority="31" stopIfTrue="1" operator="equal">
      <formula>"Pesatura Inadeguata"</formula>
    </cfRule>
  </conditionalFormatting>
  <conditionalFormatting sqref="F11">
    <cfRule type="cellIs" dxfId="308" priority="30" stopIfTrue="1" operator="equal">
      <formula>"x"</formula>
    </cfRule>
  </conditionalFormatting>
  <conditionalFormatting sqref="G11">
    <cfRule type="cellIs" dxfId="307" priority="27" stopIfTrue="1" operator="equal">
      <formula>"x"</formula>
    </cfRule>
    <cfRule type="cellIs" dxfId="306" priority="29" stopIfTrue="1" operator="equal">
      <formula>"x"</formula>
    </cfRule>
  </conditionalFormatting>
  <conditionalFormatting sqref="H11">
    <cfRule type="cellIs" dxfId="305" priority="28" stopIfTrue="1" operator="equal">
      <formula>"x"</formula>
    </cfRule>
  </conditionalFormatting>
  <conditionalFormatting sqref="I11">
    <cfRule type="cellIs" dxfId="304" priority="26" stopIfTrue="1" operator="equal">
      <formula>"x"</formula>
    </cfRule>
  </conditionalFormatting>
  <conditionalFormatting sqref="J11">
    <cfRule type="cellIs" dxfId="303" priority="25" stopIfTrue="1" operator="equal">
      <formula>"x"</formula>
    </cfRule>
  </conditionalFormatting>
  <conditionalFormatting sqref="F12">
    <cfRule type="cellIs" dxfId="302" priority="24" stopIfTrue="1" operator="equal">
      <formula>"x"</formula>
    </cfRule>
  </conditionalFormatting>
  <conditionalFormatting sqref="G12">
    <cfRule type="cellIs" dxfId="301" priority="21" stopIfTrue="1" operator="equal">
      <formula>"x"</formula>
    </cfRule>
    <cfRule type="cellIs" dxfId="300" priority="23" stopIfTrue="1" operator="equal">
      <formula>"x"</formula>
    </cfRule>
  </conditionalFormatting>
  <conditionalFormatting sqref="H12">
    <cfRule type="cellIs" dxfId="299" priority="22" stopIfTrue="1" operator="equal">
      <formula>"x"</formula>
    </cfRule>
  </conditionalFormatting>
  <conditionalFormatting sqref="I12">
    <cfRule type="cellIs" dxfId="298" priority="20" stopIfTrue="1" operator="equal">
      <formula>"x"</formula>
    </cfRule>
  </conditionalFormatting>
  <conditionalFormatting sqref="J12">
    <cfRule type="cellIs" dxfId="297" priority="19" stopIfTrue="1" operator="equal">
      <formula>"x"</formula>
    </cfRule>
  </conditionalFormatting>
  <conditionalFormatting sqref="F24:F31">
    <cfRule type="cellIs" dxfId="296" priority="18" stopIfTrue="1" operator="equal">
      <formula>"x"</formula>
    </cfRule>
  </conditionalFormatting>
  <conditionalFormatting sqref="G24:G31">
    <cfRule type="cellIs" dxfId="295" priority="15" stopIfTrue="1" operator="equal">
      <formula>"x"</formula>
    </cfRule>
    <cfRule type="cellIs" dxfId="294" priority="17" stopIfTrue="1" operator="equal">
      <formula>"x"</formula>
    </cfRule>
  </conditionalFormatting>
  <conditionalFormatting sqref="H24:H31">
    <cfRule type="cellIs" dxfId="293" priority="16" stopIfTrue="1" operator="equal">
      <formula>"x"</formula>
    </cfRule>
  </conditionalFormatting>
  <conditionalFormatting sqref="I24:I31">
    <cfRule type="cellIs" dxfId="292" priority="14" stopIfTrue="1" operator="equal">
      <formula>"x"</formula>
    </cfRule>
  </conditionalFormatting>
  <conditionalFormatting sqref="J24:J31">
    <cfRule type="cellIs" dxfId="291" priority="13" stopIfTrue="1" operator="equal">
      <formula>"x"</formula>
    </cfRule>
  </conditionalFormatting>
  <conditionalFormatting sqref="F33:F39">
    <cfRule type="cellIs" dxfId="290" priority="12" stopIfTrue="1" operator="equal">
      <formula>"x"</formula>
    </cfRule>
  </conditionalFormatting>
  <conditionalFormatting sqref="G33:G39">
    <cfRule type="cellIs" dxfId="289" priority="9" stopIfTrue="1" operator="equal">
      <formula>"x"</formula>
    </cfRule>
    <cfRule type="cellIs" dxfId="288" priority="11" stopIfTrue="1" operator="equal">
      <formula>"x"</formula>
    </cfRule>
  </conditionalFormatting>
  <conditionalFormatting sqref="H33:H39">
    <cfRule type="cellIs" dxfId="287" priority="10" stopIfTrue="1" operator="equal">
      <formula>"x"</formula>
    </cfRule>
  </conditionalFormatting>
  <conditionalFormatting sqref="I33:I39">
    <cfRule type="cellIs" dxfId="286" priority="8" stopIfTrue="1" operator="equal">
      <formula>"x"</formula>
    </cfRule>
  </conditionalFormatting>
  <conditionalFormatting sqref="J33:J39">
    <cfRule type="cellIs" dxfId="285" priority="7" stopIfTrue="1" operator="equal">
      <formula>"x"</formula>
    </cfRule>
  </conditionalFormatting>
  <conditionalFormatting sqref="F13:F20">
    <cfRule type="cellIs" dxfId="284" priority="6" stopIfTrue="1" operator="equal">
      <formula>"x"</formula>
    </cfRule>
  </conditionalFormatting>
  <conditionalFormatting sqref="G13:G20">
    <cfRule type="cellIs" dxfId="283" priority="3" stopIfTrue="1" operator="equal">
      <formula>"x"</formula>
    </cfRule>
    <cfRule type="cellIs" dxfId="282" priority="5" stopIfTrue="1" operator="equal">
      <formula>"x"</formula>
    </cfRule>
  </conditionalFormatting>
  <conditionalFormatting sqref="H13:H20">
    <cfRule type="cellIs" dxfId="281" priority="4" stopIfTrue="1" operator="equal">
      <formula>"x"</formula>
    </cfRule>
  </conditionalFormatting>
  <conditionalFormatting sqref="I13:I20">
    <cfRule type="cellIs" dxfId="280" priority="2" stopIfTrue="1" operator="equal">
      <formula>"x"</formula>
    </cfRule>
  </conditionalFormatting>
  <conditionalFormatting sqref="J13:J20">
    <cfRule type="cellIs" dxfId="279" priority="1" stopIfTrue="1" operator="equal">
      <formula>"x"</formula>
    </cfRule>
  </conditionalFormatting>
  <pageMargins left="0.7" right="0.7" top="0.75" bottom="0.75" header="0.3" footer="0.3"/>
  <pageSetup paperSize="9" scale="65"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workbookViewId="0">
      <selection activeCell="A17" sqref="A17"/>
    </sheetView>
  </sheetViews>
  <sheetFormatPr defaultRowHeight="12.75" x14ac:dyDescent="0.25"/>
  <cols>
    <col min="1" max="1" width="48.5703125" style="83" customWidth="1"/>
    <col min="2" max="2" width="52.5703125" style="83" customWidth="1"/>
    <col min="3" max="3" width="10.140625" style="83" customWidth="1"/>
    <col min="4" max="4" width="8.85546875" style="83" hidden="1" customWidth="1"/>
    <col min="5" max="5" width="9.28515625" style="83" customWidth="1"/>
    <col min="6" max="10" width="16" style="83" customWidth="1"/>
    <col min="11" max="16384" width="9.140625" style="83"/>
  </cols>
  <sheetData>
    <row r="1" spans="1:10" s="67" customFormat="1" ht="21.75" customHeight="1" x14ac:dyDescent="0.25">
      <c r="A1" s="490" t="str">
        <f>'Elenco P.I. TRASVERSALE'!B2</f>
        <v>Comune di Perfugas</v>
      </c>
      <c r="B1" s="491"/>
      <c r="C1" s="491"/>
      <c r="D1" s="491"/>
      <c r="E1" s="491"/>
      <c r="F1" s="491"/>
      <c r="G1" s="491"/>
      <c r="H1" s="491"/>
      <c r="I1" s="491"/>
      <c r="J1" s="492"/>
    </row>
    <row r="2" spans="1:10" s="67" customFormat="1" ht="19.5" customHeight="1" x14ac:dyDescent="0.25">
      <c r="A2" s="68" t="s">
        <v>0</v>
      </c>
      <c r="B2" s="69" t="str">
        <f>'Elenco P.I. TRASVERSALE'!B7</f>
        <v>TUTTI I CDR</v>
      </c>
      <c r="C2" s="70"/>
      <c r="D2" s="70"/>
      <c r="E2" s="70"/>
      <c r="F2" s="71" t="s">
        <v>225</v>
      </c>
      <c r="G2" s="71" t="s">
        <v>226</v>
      </c>
      <c r="H2" s="70"/>
      <c r="I2" s="71" t="s">
        <v>227</v>
      </c>
      <c r="J2" s="72"/>
    </row>
    <row r="3" spans="1:10" s="67" customFormat="1" ht="19.5" customHeight="1" x14ac:dyDescent="0.25">
      <c r="A3" s="68" t="s">
        <v>228</v>
      </c>
      <c r="B3" s="73"/>
      <c r="C3" s="70"/>
      <c r="D3" s="70"/>
      <c r="E3" s="70"/>
      <c r="F3" s="74"/>
      <c r="G3" s="74"/>
      <c r="H3" s="70"/>
      <c r="I3" s="75">
        <v>2019</v>
      </c>
      <c r="J3" s="72"/>
    </row>
    <row r="4" spans="1:10" s="67" customFormat="1" ht="19.5" customHeight="1" x14ac:dyDescent="0.25">
      <c r="A4" s="68" t="s">
        <v>229</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493" t="s">
        <v>230</v>
      </c>
      <c r="B6" s="493"/>
      <c r="C6" s="493"/>
      <c r="D6" s="493"/>
      <c r="E6" s="493"/>
      <c r="F6" s="495" t="s">
        <v>231</v>
      </c>
      <c r="G6" s="495"/>
      <c r="H6" s="495"/>
      <c r="I6" s="495"/>
      <c r="J6" s="495"/>
    </row>
    <row r="7" spans="1:10" ht="15.75" customHeight="1" x14ac:dyDescent="0.25">
      <c r="A7" s="494"/>
      <c r="B7" s="494"/>
      <c r="C7" s="494"/>
      <c r="D7" s="494"/>
      <c r="E7" s="494"/>
      <c r="F7" s="299">
        <v>1</v>
      </c>
      <c r="G7" s="299">
        <v>2</v>
      </c>
      <c r="H7" s="299">
        <v>3</v>
      </c>
      <c r="I7" s="299">
        <v>4</v>
      </c>
      <c r="J7" s="299">
        <v>5</v>
      </c>
    </row>
    <row r="8" spans="1:10" ht="15.75" customHeight="1" x14ac:dyDescent="0.25">
      <c r="A8" s="494"/>
      <c r="B8" s="494"/>
      <c r="C8" s="494"/>
      <c r="D8" s="494"/>
      <c r="E8" s="494"/>
      <c r="F8" s="85" t="s">
        <v>232</v>
      </c>
      <c r="G8" s="85" t="s">
        <v>233</v>
      </c>
      <c r="H8" s="86" t="s">
        <v>234</v>
      </c>
      <c r="I8" s="86" t="s">
        <v>235</v>
      </c>
      <c r="J8" s="86" t="s">
        <v>236</v>
      </c>
    </row>
    <row r="9" spans="1:10" ht="4.5" customHeight="1" x14ac:dyDescent="0.25">
      <c r="A9" s="496"/>
      <c r="B9" s="496"/>
      <c r="C9" s="496"/>
      <c r="D9" s="496"/>
      <c r="E9" s="496"/>
      <c r="F9" s="496"/>
      <c r="G9" s="496"/>
      <c r="H9" s="496"/>
      <c r="I9" s="496"/>
      <c r="J9" s="496"/>
    </row>
    <row r="10" spans="1:10" ht="32.25" customHeight="1" x14ac:dyDescent="0.25">
      <c r="A10" s="87" t="s">
        <v>237</v>
      </c>
      <c r="B10" s="87" t="s">
        <v>238</v>
      </c>
      <c r="C10" s="88" t="s">
        <v>239</v>
      </c>
      <c r="D10" s="88" t="s">
        <v>240</v>
      </c>
      <c r="E10" s="88" t="s">
        <v>241</v>
      </c>
      <c r="F10" s="88" t="s">
        <v>242</v>
      </c>
      <c r="G10" s="88" t="s">
        <v>57</v>
      </c>
      <c r="H10" s="88" t="s">
        <v>243</v>
      </c>
      <c r="I10" s="88" t="s">
        <v>244</v>
      </c>
      <c r="J10" s="88" t="s">
        <v>245</v>
      </c>
    </row>
    <row r="11" spans="1:10" ht="57.75" customHeight="1" x14ac:dyDescent="0.25">
      <c r="A11" s="89" t="str">
        <f>'Resp. 1'!B16</f>
        <v xml:space="preserve">Garantire il miglioramento della tempistica nei pagamenti rispetto allo standard relativo al 2020 </v>
      </c>
      <c r="B11" s="90"/>
      <c r="C11" s="91"/>
      <c r="D11" s="92">
        <f t="shared" ref="D11:D20" si="0">E11/100</f>
        <v>0</v>
      </c>
      <c r="E11" s="93"/>
      <c r="F11" s="94" t="str">
        <f>IF(E11&lt;=20,"X","")</f>
        <v>X</v>
      </c>
      <c r="G11" s="94" t="str">
        <f>IF(AND(E11&gt;20,E11&lt;=50),"X","")</f>
        <v/>
      </c>
      <c r="H11" s="94" t="str">
        <f>IF(AND(E11&gt;50,E11&lt;=70),"X","")</f>
        <v/>
      </c>
      <c r="I11" s="94" t="str">
        <f>IF(AND(E11&gt;70,E11&lt;=90),"X","")</f>
        <v/>
      </c>
      <c r="J11" s="94" t="str">
        <f>IF(AND(E11&gt;90,E11&lt;=100),"X","")</f>
        <v/>
      </c>
    </row>
    <row r="12" spans="1:10" ht="105" customHeight="1" x14ac:dyDescent="0.25">
      <c r="A12" s="89" t="str">
        <f>'Resp. 1'!B17</f>
        <v>Garantire un'efficace presidio degli elementi costitutivi ( approvvigionamento dei fattori produttivi; tempi di produzione; capacità di fronteggiare gli imprevisti; comunicazione interna;  etc.) del funzionamento dell'organizzazione al fine di definire e assicurare uno standard di funzionamento adeguato alle attese dell'amministrazione</v>
      </c>
      <c r="B12" s="96"/>
      <c r="C12" s="91"/>
      <c r="D12" s="92">
        <f t="shared" si="0"/>
        <v>0</v>
      </c>
      <c r="E12" s="93"/>
      <c r="F12" s="94" t="str">
        <f t="shared" ref="F12:F20" si="1">IF(E12&lt;=20,"X","")</f>
        <v>X</v>
      </c>
      <c r="G12" s="94" t="str">
        <f t="shared" ref="G12:G20" si="2">IF(AND(E12&gt;20,E12&lt;=50),"X","")</f>
        <v/>
      </c>
      <c r="H12" s="94" t="str">
        <f t="shared" ref="H12:H20" si="3">IF(AND(E12&gt;50,E12&lt;=70),"X","")</f>
        <v/>
      </c>
      <c r="I12" s="94" t="str">
        <f t="shared" ref="I12:I20" si="4">IF(AND(E12&gt;70,E12&lt;=90),"X","")</f>
        <v/>
      </c>
      <c r="J12" s="94" t="str">
        <f t="shared" ref="J12:J20" si="5">IF(AND(E12&gt;90,E12&lt;=100),"X","")</f>
        <v/>
      </c>
    </row>
    <row r="13" spans="1:10" ht="102.75" customHeight="1" x14ac:dyDescent="0.25">
      <c r="A13" s="89" t="str">
        <f>'Resp. 1'!B18</f>
        <v xml:space="preserve">Garantire il completamento delle procedure di reclutamento, avvio delle procedure di selezione del personale  programmate </v>
      </c>
      <c r="B13" s="96"/>
      <c r="C13" s="93"/>
      <c r="D13" s="92">
        <f t="shared" si="0"/>
        <v>0</v>
      </c>
      <c r="E13" s="93"/>
      <c r="F13" s="94" t="str">
        <f t="shared" si="1"/>
        <v>X</v>
      </c>
      <c r="G13" s="94" t="str">
        <f t="shared" si="2"/>
        <v/>
      </c>
      <c r="H13" s="94" t="str">
        <f t="shared" si="3"/>
        <v/>
      </c>
      <c r="I13" s="94" t="str">
        <f t="shared" si="4"/>
        <v/>
      </c>
      <c r="J13" s="94" t="str">
        <f t="shared" si="5"/>
        <v/>
      </c>
    </row>
    <row r="14" spans="1:10" ht="57.75" customHeight="1" x14ac:dyDescent="0.25">
      <c r="A14" s="89" t="str">
        <f>'Resp. 1'!B19</f>
        <v xml:space="preserve"> Garantire la soddisfazione dell'utenza e la pronta risposta alle istanze presentate</v>
      </c>
      <c r="B14" s="96"/>
      <c r="C14" s="93"/>
      <c r="D14" s="92">
        <f t="shared" si="0"/>
        <v>0</v>
      </c>
      <c r="E14" s="93"/>
      <c r="F14" s="94" t="str">
        <f t="shared" si="1"/>
        <v>X</v>
      </c>
      <c r="G14" s="94" t="str">
        <f t="shared" si="2"/>
        <v/>
      </c>
      <c r="H14" s="94" t="str">
        <f t="shared" si="3"/>
        <v/>
      </c>
      <c r="I14" s="94" t="str">
        <f t="shared" si="4"/>
        <v/>
      </c>
      <c r="J14" s="94" t="str">
        <f t="shared" si="5"/>
        <v/>
      </c>
    </row>
    <row r="15" spans="1:10" ht="57.75" customHeight="1" x14ac:dyDescent="0.25">
      <c r="A15" s="89" t="str">
        <f>'Resp. 1'!B20</f>
        <v>Attuazione delle misure previste dalla normativa e dal PTPCT dell'ente in materia di trasparenza e anticorruzione</v>
      </c>
      <c r="B15" s="96"/>
      <c r="C15" s="93"/>
      <c r="D15" s="92">
        <f t="shared" si="0"/>
        <v>0</v>
      </c>
      <c r="E15" s="93"/>
      <c r="F15" s="94" t="str">
        <f t="shared" si="1"/>
        <v>X</v>
      </c>
      <c r="G15" s="94" t="str">
        <f t="shared" si="2"/>
        <v/>
      </c>
      <c r="H15" s="94" t="str">
        <f t="shared" si="3"/>
        <v/>
      </c>
      <c r="I15" s="94" t="str">
        <f t="shared" si="4"/>
        <v/>
      </c>
      <c r="J15" s="94" t="str">
        <f t="shared" si="5"/>
        <v/>
      </c>
    </row>
    <row r="16" spans="1:10" ht="100.5" customHeight="1" x14ac:dyDescent="0.25">
      <c r="A16" s="89" t="str">
        <f>'Resp. 1'!B21</f>
        <v xml:space="preserve">Piano Transizione Digitale: perseguimento obiettivi locali. Adeguamento infrastrutture digitali, migrazione in cloud dei CED. Applicazione codice di condotta tecnologica ed esperti, per i progetti di sviluppo digitale. App IO: sviluppo servizi digitali e fruibilità sulla piattaforma </v>
      </c>
      <c r="B16" s="96"/>
      <c r="C16" s="93"/>
      <c r="D16" s="92">
        <f t="shared" si="0"/>
        <v>0</v>
      </c>
      <c r="E16" s="93"/>
      <c r="F16" s="94" t="str">
        <f t="shared" si="1"/>
        <v>X</v>
      </c>
      <c r="G16" s="94" t="str">
        <f t="shared" si="2"/>
        <v/>
      </c>
      <c r="H16" s="94" t="str">
        <f t="shared" si="3"/>
        <v/>
      </c>
      <c r="I16" s="94" t="str">
        <f t="shared" si="4"/>
        <v/>
      </c>
      <c r="J16" s="94" t="str">
        <f t="shared" si="5"/>
        <v/>
      </c>
    </row>
    <row r="17" spans="1:10" ht="88.5" customHeight="1" x14ac:dyDescent="0.25">
      <c r="A17" s="89" t="str">
        <f>'Resp. 1'!B22</f>
        <v>Assicurare l'implementazione degli strumenti informatici necessari a rendere i processi maggiormente veloci e controllabili, garantire la sicurezza delle informazioni gestite, fornire possibilità di accesso ai servizi da parte dei cittadini</v>
      </c>
      <c r="B17" s="89"/>
      <c r="C17" s="93">
        <v>60</v>
      </c>
      <c r="D17" s="92">
        <f t="shared" si="0"/>
        <v>0</v>
      </c>
      <c r="E17" s="93"/>
      <c r="F17" s="94" t="str">
        <f t="shared" si="1"/>
        <v>X</v>
      </c>
      <c r="G17" s="94" t="str">
        <f t="shared" si="2"/>
        <v/>
      </c>
      <c r="H17" s="94" t="str">
        <f t="shared" si="3"/>
        <v/>
      </c>
      <c r="I17" s="94" t="str">
        <f t="shared" si="4"/>
        <v/>
      </c>
      <c r="J17" s="94" t="str">
        <f t="shared" si="5"/>
        <v/>
      </c>
    </row>
    <row r="18" spans="1:10" ht="26.25" customHeight="1" x14ac:dyDescent="0.25">
      <c r="A18" s="89">
        <f>'Resp. 1'!B23</f>
        <v>0</v>
      </c>
      <c r="B18" s="96"/>
      <c r="C18" s="93"/>
      <c r="D18" s="92">
        <f t="shared" si="0"/>
        <v>0</v>
      </c>
      <c r="E18" s="93"/>
      <c r="F18" s="94" t="str">
        <f t="shared" si="1"/>
        <v>X</v>
      </c>
      <c r="G18" s="94" t="str">
        <f t="shared" si="2"/>
        <v/>
      </c>
      <c r="H18" s="94" t="str">
        <f t="shared" si="3"/>
        <v/>
      </c>
      <c r="I18" s="94" t="str">
        <f t="shared" si="4"/>
        <v/>
      </c>
      <c r="J18" s="94" t="str">
        <f t="shared" si="5"/>
        <v/>
      </c>
    </row>
    <row r="19" spans="1:10" ht="26.25" customHeight="1" x14ac:dyDescent="0.25">
      <c r="A19" s="89">
        <f>'Resp. 1'!B24</f>
        <v>0</v>
      </c>
      <c r="B19" s="96"/>
      <c r="C19" s="93"/>
      <c r="D19" s="92">
        <f t="shared" si="0"/>
        <v>0</v>
      </c>
      <c r="E19" s="93"/>
      <c r="F19" s="94" t="str">
        <f t="shared" si="1"/>
        <v>X</v>
      </c>
      <c r="G19" s="94" t="str">
        <f t="shared" si="2"/>
        <v/>
      </c>
      <c r="H19" s="94" t="str">
        <f t="shared" si="3"/>
        <v/>
      </c>
      <c r="I19" s="94" t="str">
        <f t="shared" si="4"/>
        <v/>
      </c>
      <c r="J19" s="94" t="str">
        <f t="shared" si="5"/>
        <v/>
      </c>
    </row>
    <row r="20" spans="1:10" ht="26.25" customHeight="1" x14ac:dyDescent="0.25">
      <c r="A20" s="89">
        <f>'Resp. 1'!B25</f>
        <v>0</v>
      </c>
      <c r="B20" s="96"/>
      <c r="C20" s="93"/>
      <c r="D20" s="92">
        <f t="shared" si="0"/>
        <v>0</v>
      </c>
      <c r="E20" s="93"/>
      <c r="F20" s="94" t="str">
        <f t="shared" si="1"/>
        <v>X</v>
      </c>
      <c r="G20" s="94" t="str">
        <f t="shared" si="2"/>
        <v/>
      </c>
      <c r="H20" s="94" t="str">
        <f t="shared" si="3"/>
        <v/>
      </c>
      <c r="I20" s="94" t="str">
        <f t="shared" si="4"/>
        <v/>
      </c>
      <c r="J20" s="94" t="str">
        <f t="shared" si="5"/>
        <v/>
      </c>
    </row>
    <row r="21" spans="1:10" x14ac:dyDescent="0.25">
      <c r="A21" s="97" t="s">
        <v>246</v>
      </c>
      <c r="B21" s="98" t="str">
        <f>IF(C21=60,"Pesatura Adeguata","Pesatura Inadeguata")</f>
        <v>Pesatura Adeguata</v>
      </c>
      <c r="C21" s="99">
        <f>SUM(C11:C20)</f>
        <v>60</v>
      </c>
      <c r="D21" s="99"/>
      <c r="E21" s="100">
        <f>SUM(G21:J21)/C21</f>
        <v>0</v>
      </c>
      <c r="F21" s="101"/>
      <c r="G21" s="102">
        <f>IF(G11="x",C11*D11)+IF(G12="x",C12*D12)+IF(G13="x",C13*D13)+IF(G14="x",C14*D14)+IF(G15="x",C15*D15)+IF(G16="x",C16*D16)+IF(G17="x",C17*D17)+IF(G18="x",C18*D18)+IF(G19="x",C19*D19)+IF(G20="x",C20*D20)</f>
        <v>0</v>
      </c>
      <c r="H21" s="102">
        <f>IF(H11="x",C11*D11)+IF(H12="x",C12*D12)+IF(H13="x",C13*D13)+IF(H14="x",C14*D14)+IF(H15="x",C15*D15)+IF(H16="x",C16*D16)+IF(H17="x",C17*D17)+IF(H18="x",C18*D18)+IF(H19="x",C19*D19)+IF(H20="x",C20*D20)</f>
        <v>0</v>
      </c>
      <c r="I21" s="102">
        <f>IF(I11="x",C11*D11)+IF(I12="x",C12*D12)+IF(I13="x",C13*D13)+IF(I14="x",C14*D14)+IF(I15="x",C15*D15)+IF(I16="x",C16*D16)+IF(I17="x",C17*D17)+IF(I18="x",C18*D18)+IF(I19="x",C19*D19)+IF(I20="x",C20*D20)</f>
        <v>0</v>
      </c>
      <c r="J21" s="102">
        <f>IF(J11="x",C11*D11)+IF(J12="x",C12*D12)+IF(J13="x",C13*D13)+IF(J14="x",C14*D14)+IF(J15="x",C15*D15)+IF(J16="x",C16*D16)+IF(J17="x",C17*D17)+IF(J18="x",C18*D18)+IF(J19="x",C19*D19)+IF(J19="x",C19*D19)</f>
        <v>0</v>
      </c>
    </row>
    <row r="22" spans="1:10" ht="3" customHeight="1" x14ac:dyDescent="0.25">
      <c r="A22" s="496"/>
      <c r="B22" s="497"/>
      <c r="C22" s="497"/>
      <c r="D22" s="300"/>
      <c r="E22" s="496"/>
      <c r="F22" s="497"/>
      <c r="G22" s="497"/>
      <c r="H22" s="496"/>
      <c r="I22" s="497"/>
      <c r="J22" s="497"/>
    </row>
    <row r="23" spans="1:10" ht="42" customHeight="1" x14ac:dyDescent="0.25">
      <c r="A23" s="87" t="s">
        <v>247</v>
      </c>
      <c r="B23" s="87" t="s">
        <v>238</v>
      </c>
      <c r="C23" s="88" t="s">
        <v>239</v>
      </c>
      <c r="D23" s="88" t="s">
        <v>240</v>
      </c>
      <c r="E23" s="88" t="s">
        <v>241</v>
      </c>
      <c r="F23" s="88" t="s">
        <v>242</v>
      </c>
      <c r="G23" s="88" t="s">
        <v>57</v>
      </c>
      <c r="H23" s="88" t="s">
        <v>243</v>
      </c>
      <c r="I23" s="88" t="s">
        <v>244</v>
      </c>
      <c r="J23" s="88" t="s">
        <v>245</v>
      </c>
    </row>
    <row r="24" spans="1:10" s="105" customFormat="1" ht="27" customHeight="1" x14ac:dyDescent="0.25">
      <c r="A24" s="96">
        <f>'Resp. 1'!B35</f>
        <v>0</v>
      </c>
      <c r="B24" s="95"/>
      <c r="C24" s="104">
        <v>20</v>
      </c>
      <c r="D24" s="92">
        <f>E24/100</f>
        <v>0</v>
      </c>
      <c r="E24" s="93"/>
      <c r="F24" s="94" t="str">
        <f t="shared" ref="F24:F34" si="6">IF(E24&lt;=20,"X","")</f>
        <v>X</v>
      </c>
      <c r="G24" s="94" t="str">
        <f t="shared" ref="G24:G34" si="7">IF(AND(E24&gt;20,E24&lt;=50),"X","")</f>
        <v/>
      </c>
      <c r="H24" s="94" t="str">
        <f t="shared" ref="H24:H34" si="8">IF(AND(E24&gt;50,E24&lt;=70),"X","")</f>
        <v/>
      </c>
      <c r="I24" s="94" t="str">
        <f t="shared" ref="I24:I34" si="9">IF(AND(E24&gt;70,E24&lt;=90),"X","")</f>
        <v/>
      </c>
      <c r="J24" s="94" t="str">
        <f>IF(AND(E24&gt;90,E24&lt;=100),"X","")</f>
        <v/>
      </c>
    </row>
    <row r="25" spans="1:10" s="105" customFormat="1" ht="27" customHeight="1" x14ac:dyDescent="0.25">
      <c r="A25" s="96" t="str">
        <f>'Resp. 1'!B36</f>
        <v>Mantenimento della funzionalità organizzativa dell'ente in relazione alla gestione dell'emergenza Covid-19 e rendicontazione delle attività svolte in remoto o in loco presso l'ente - Regolamentazione del lavoro agile</v>
      </c>
      <c r="B25" s="96"/>
      <c r="C25" s="104"/>
      <c r="D25" s="92">
        <f t="shared" ref="D25:D31" si="10">E25/100</f>
        <v>0</v>
      </c>
      <c r="E25" s="93"/>
      <c r="F25" s="94" t="str">
        <f t="shared" si="6"/>
        <v>X</v>
      </c>
      <c r="G25" s="94" t="str">
        <f t="shared" si="7"/>
        <v/>
      </c>
      <c r="H25" s="94" t="str">
        <f t="shared" si="8"/>
        <v/>
      </c>
      <c r="I25" s="94" t="str">
        <f t="shared" si="9"/>
        <v/>
      </c>
      <c r="J25" s="94" t="str">
        <f t="shared" ref="J25:J31" si="11">IF(AND(E25&gt;90,E25&lt;=100),"X","")</f>
        <v/>
      </c>
    </row>
    <row r="26" spans="1:10" s="105" customFormat="1" ht="27" customHeight="1" x14ac:dyDescent="0.25">
      <c r="A26" s="96" t="str">
        <f>'Resp. 1'!B37</f>
        <v>Capacità di Programmazione: Tempestività nella predisposizione dei documenti di programmazione</v>
      </c>
      <c r="B26" s="96"/>
      <c r="C26" s="104"/>
      <c r="D26" s="92">
        <f t="shared" si="10"/>
        <v>0</v>
      </c>
      <c r="E26" s="93"/>
      <c r="F26" s="94" t="str">
        <f t="shared" si="6"/>
        <v>X</v>
      </c>
      <c r="G26" s="94" t="str">
        <f t="shared" si="7"/>
        <v/>
      </c>
      <c r="H26" s="94" t="str">
        <f t="shared" si="8"/>
        <v/>
      </c>
      <c r="I26" s="94" t="str">
        <f t="shared" si="9"/>
        <v/>
      </c>
      <c r="J26" s="94" t="str">
        <f t="shared" si="11"/>
        <v/>
      </c>
    </row>
    <row r="27" spans="1:10" s="105" customFormat="1" ht="27" customHeight="1" x14ac:dyDescent="0.25">
      <c r="A27" s="96">
        <f>'Resp. 1'!B38</f>
        <v>0</v>
      </c>
      <c r="B27" s="96"/>
      <c r="C27" s="104"/>
      <c r="D27" s="92">
        <f t="shared" si="10"/>
        <v>0</v>
      </c>
      <c r="E27" s="93"/>
      <c r="F27" s="94" t="str">
        <f t="shared" si="6"/>
        <v>X</v>
      </c>
      <c r="G27" s="94" t="str">
        <f t="shared" si="7"/>
        <v/>
      </c>
      <c r="H27" s="94" t="str">
        <f t="shared" si="8"/>
        <v/>
      </c>
      <c r="I27" s="94" t="str">
        <f t="shared" si="9"/>
        <v/>
      </c>
      <c r="J27" s="94" t="str">
        <f t="shared" si="11"/>
        <v/>
      </c>
    </row>
    <row r="28" spans="1:10" s="105" customFormat="1" ht="27" customHeight="1" x14ac:dyDescent="0.25">
      <c r="A28" s="96">
        <f>'Resp. 1'!B39</f>
        <v>0</v>
      </c>
      <c r="B28" s="96"/>
      <c r="C28" s="106"/>
      <c r="D28" s="92">
        <f t="shared" si="10"/>
        <v>0</v>
      </c>
      <c r="E28" s="93"/>
      <c r="F28" s="94" t="str">
        <f t="shared" si="6"/>
        <v>X</v>
      </c>
      <c r="G28" s="94" t="str">
        <f t="shared" si="7"/>
        <v/>
      </c>
      <c r="H28" s="94" t="str">
        <f t="shared" si="8"/>
        <v/>
      </c>
      <c r="I28" s="94" t="str">
        <f t="shared" si="9"/>
        <v/>
      </c>
      <c r="J28" s="94" t="str">
        <f t="shared" si="11"/>
        <v/>
      </c>
    </row>
    <row r="29" spans="1:10" s="105" customFormat="1" ht="27" customHeight="1" x14ac:dyDescent="0.25">
      <c r="A29" s="96">
        <f>'Resp. 1'!B40</f>
        <v>0</v>
      </c>
      <c r="B29" s="96"/>
      <c r="C29" s="106"/>
      <c r="D29" s="92">
        <f t="shared" si="10"/>
        <v>0</v>
      </c>
      <c r="E29" s="93"/>
      <c r="F29" s="94" t="str">
        <f t="shared" si="6"/>
        <v>X</v>
      </c>
      <c r="G29" s="94" t="str">
        <f t="shared" si="7"/>
        <v/>
      </c>
      <c r="H29" s="94" t="str">
        <f t="shared" si="8"/>
        <v/>
      </c>
      <c r="I29" s="94" t="str">
        <f t="shared" si="9"/>
        <v/>
      </c>
      <c r="J29" s="94" t="str">
        <f t="shared" si="11"/>
        <v/>
      </c>
    </row>
    <row r="30" spans="1:10" s="105" customFormat="1" ht="27" customHeight="1" x14ac:dyDescent="0.25">
      <c r="A30" s="96">
        <f>'Resp. 1'!B41</f>
        <v>0</v>
      </c>
      <c r="B30" s="96"/>
      <c r="C30" s="106"/>
      <c r="D30" s="92">
        <f t="shared" si="10"/>
        <v>0</v>
      </c>
      <c r="E30" s="93"/>
      <c r="F30" s="94" t="str">
        <f t="shared" si="6"/>
        <v>X</v>
      </c>
      <c r="G30" s="94" t="str">
        <f t="shared" si="7"/>
        <v/>
      </c>
      <c r="H30" s="94" t="str">
        <f t="shared" si="8"/>
        <v/>
      </c>
      <c r="I30" s="94" t="str">
        <f t="shared" si="9"/>
        <v/>
      </c>
      <c r="J30" s="94" t="str">
        <f t="shared" si="11"/>
        <v/>
      </c>
    </row>
    <row r="31" spans="1:10" s="105" customFormat="1" ht="27" customHeight="1" x14ac:dyDescent="0.25">
      <c r="A31" s="96">
        <f>'Resp. 1'!B42</f>
        <v>0</v>
      </c>
      <c r="B31" s="96"/>
      <c r="C31" s="106"/>
      <c r="D31" s="92">
        <f t="shared" si="10"/>
        <v>0</v>
      </c>
      <c r="E31" s="93"/>
      <c r="F31" s="94" t="str">
        <f t="shared" si="6"/>
        <v>X</v>
      </c>
      <c r="G31" s="94" t="str">
        <f t="shared" si="7"/>
        <v/>
      </c>
      <c r="H31" s="94" t="str">
        <f t="shared" si="8"/>
        <v/>
      </c>
      <c r="I31" s="94" t="str">
        <f t="shared" si="9"/>
        <v/>
      </c>
      <c r="J31" s="94" t="str">
        <f t="shared" si="11"/>
        <v/>
      </c>
    </row>
    <row r="32" spans="1:10" ht="42" customHeight="1" x14ac:dyDescent="0.25">
      <c r="A32" s="299" t="s">
        <v>248</v>
      </c>
      <c r="B32" s="299" t="s">
        <v>249</v>
      </c>
      <c r="C32" s="88" t="s">
        <v>239</v>
      </c>
      <c r="D32" s="88" t="s">
        <v>240</v>
      </c>
      <c r="E32" s="88" t="s">
        <v>241</v>
      </c>
      <c r="F32" s="107" t="s">
        <v>250</v>
      </c>
      <c r="G32" s="107" t="s">
        <v>251</v>
      </c>
      <c r="H32" s="107" t="s">
        <v>252</v>
      </c>
      <c r="I32" s="107" t="s">
        <v>253</v>
      </c>
      <c r="J32" s="107" t="s">
        <v>254</v>
      </c>
    </row>
    <row r="33" spans="1:11" s="105" customFormat="1" ht="49.5" customHeight="1" x14ac:dyDescent="0.25">
      <c r="A33" s="96" t="s">
        <v>321</v>
      </c>
      <c r="B33" s="96" t="s">
        <v>322</v>
      </c>
      <c r="C33" s="106">
        <v>20</v>
      </c>
      <c r="D33" s="92">
        <f>E33/100</f>
        <v>0</v>
      </c>
      <c r="E33" s="93"/>
      <c r="F33" s="94" t="str">
        <f t="shared" si="6"/>
        <v>X</v>
      </c>
      <c r="G33" s="94" t="str">
        <f t="shared" si="7"/>
        <v/>
      </c>
      <c r="H33" s="94" t="str">
        <f t="shared" si="8"/>
        <v/>
      </c>
      <c r="I33" s="94" t="str">
        <f t="shared" si="9"/>
        <v/>
      </c>
      <c r="J33" s="94" t="str">
        <f t="shared" ref="J33:J39" si="12">IF(AND(E33&gt;90,E33&lt;=100),"X","")</f>
        <v/>
      </c>
    </row>
    <row r="34" spans="1:11" s="105" customFormat="1" ht="18.75" customHeight="1" x14ac:dyDescent="0.25">
      <c r="A34" s="96"/>
      <c r="B34" s="96"/>
      <c r="C34" s="106"/>
      <c r="D34" s="92">
        <f t="shared" ref="D34:D39" si="13">E34/100</f>
        <v>0</v>
      </c>
      <c r="E34" s="93"/>
      <c r="F34" s="94" t="str">
        <f t="shared" si="6"/>
        <v>X</v>
      </c>
      <c r="G34" s="94" t="str">
        <f t="shared" si="7"/>
        <v/>
      </c>
      <c r="H34" s="94" t="str">
        <f t="shared" si="8"/>
        <v/>
      </c>
      <c r="I34" s="94" t="str">
        <f t="shared" si="9"/>
        <v/>
      </c>
      <c r="J34" s="94" t="str">
        <f t="shared" si="12"/>
        <v/>
      </c>
    </row>
    <row r="35" spans="1:11" s="105" customFormat="1" ht="18.75" customHeight="1" x14ac:dyDescent="0.25">
      <c r="A35" s="96"/>
      <c r="B35" s="96"/>
      <c r="C35" s="106"/>
      <c r="D35" s="92">
        <f t="shared" si="13"/>
        <v>0</v>
      </c>
      <c r="E35" s="93"/>
      <c r="F35" s="94" t="str">
        <f>IF(E35&lt;=20,"X","")</f>
        <v>X</v>
      </c>
      <c r="G35" s="94" t="str">
        <f>IF(AND(E35&gt;20,E35&lt;=50),"X","")</f>
        <v/>
      </c>
      <c r="H35" s="94" t="str">
        <f>IF(AND(E35&gt;50,E35&lt;=70),"X","")</f>
        <v/>
      </c>
      <c r="I35" s="94" t="str">
        <f>IF(AND(E35&gt;70,E35&lt;=90),"X","")</f>
        <v/>
      </c>
      <c r="J35" s="94" t="str">
        <f t="shared" si="12"/>
        <v/>
      </c>
    </row>
    <row r="36" spans="1:11" s="105" customFormat="1" ht="18.75" customHeight="1" x14ac:dyDescent="0.25">
      <c r="A36" s="96"/>
      <c r="B36" s="96"/>
      <c r="C36" s="106"/>
      <c r="D36" s="92">
        <f t="shared" si="13"/>
        <v>0</v>
      </c>
      <c r="E36" s="93"/>
      <c r="F36" s="94" t="str">
        <f>IF(E36&lt;=20,"X","")</f>
        <v>X</v>
      </c>
      <c r="G36" s="94" t="str">
        <f>IF(AND(E36&gt;20,E36&lt;=50),"X","")</f>
        <v/>
      </c>
      <c r="H36" s="94" t="str">
        <f>IF(AND(E36&gt;50,E36&lt;=70),"X","")</f>
        <v/>
      </c>
      <c r="I36" s="94" t="str">
        <f>IF(AND(E36&gt;70,E36&lt;=90),"X","")</f>
        <v/>
      </c>
      <c r="J36" s="94" t="str">
        <f t="shared" si="12"/>
        <v/>
      </c>
    </row>
    <row r="37" spans="1:11" s="105" customFormat="1" ht="18.75" customHeight="1" x14ac:dyDescent="0.25">
      <c r="A37" s="96"/>
      <c r="B37" s="96"/>
      <c r="C37" s="106"/>
      <c r="D37" s="92">
        <f t="shared" si="13"/>
        <v>0</v>
      </c>
      <c r="E37" s="93"/>
      <c r="F37" s="94" t="str">
        <f>IF(E37&lt;=20,"X","")</f>
        <v>X</v>
      </c>
      <c r="G37" s="94" t="str">
        <f>IF(AND(E37&gt;20,E37&lt;=50),"X","")</f>
        <v/>
      </c>
      <c r="H37" s="94" t="str">
        <f>IF(AND(E37&gt;50,E37&lt;=70),"X","")</f>
        <v/>
      </c>
      <c r="I37" s="94" t="str">
        <f>IF(AND(E37&gt;70,E37&lt;=90),"X","")</f>
        <v/>
      </c>
      <c r="J37" s="94" t="str">
        <f t="shared" si="12"/>
        <v/>
      </c>
    </row>
    <row r="38" spans="1:11" s="105" customFormat="1" ht="18.75" customHeight="1" x14ac:dyDescent="0.25">
      <c r="A38" s="96"/>
      <c r="B38" s="96"/>
      <c r="C38" s="106"/>
      <c r="D38" s="92">
        <f t="shared" si="13"/>
        <v>0</v>
      </c>
      <c r="E38" s="93"/>
      <c r="F38" s="94" t="str">
        <f>IF(E38&lt;=20,"X","")</f>
        <v>X</v>
      </c>
      <c r="G38" s="94" t="str">
        <f>IF(AND(E38&gt;20,E38&lt;=50),"X","")</f>
        <v/>
      </c>
      <c r="H38" s="94" t="str">
        <f>IF(AND(E38&gt;50,E38&lt;=70),"X","")</f>
        <v/>
      </c>
      <c r="I38" s="94" t="str">
        <f>IF(AND(E38&gt;70,E38&lt;=90),"X","")</f>
        <v/>
      </c>
      <c r="J38" s="94" t="str">
        <f t="shared" si="12"/>
        <v/>
      </c>
    </row>
    <row r="39" spans="1:11" s="105" customFormat="1" ht="18.75" customHeight="1" x14ac:dyDescent="0.25">
      <c r="A39" s="96"/>
      <c r="B39" s="96"/>
      <c r="C39" s="106"/>
      <c r="D39" s="92">
        <f t="shared" si="13"/>
        <v>0</v>
      </c>
      <c r="E39" s="93"/>
      <c r="F39" s="94" t="str">
        <f>IF(E39&lt;=20,"X","")</f>
        <v>X</v>
      </c>
      <c r="G39" s="94" t="str">
        <f>IF(AND(E39&gt;20,E39&lt;=50),"X","")</f>
        <v/>
      </c>
      <c r="H39" s="94" t="str">
        <f>IF(AND(E39&gt;50,E39&lt;=70),"X","")</f>
        <v/>
      </c>
      <c r="I39" s="94" t="str">
        <f>IF(AND(E39&gt;70,E39&lt;=90),"X","")</f>
        <v/>
      </c>
      <c r="J39" s="94" t="str">
        <f t="shared" si="12"/>
        <v/>
      </c>
    </row>
    <row r="40" spans="1:11" ht="25.5" x14ac:dyDescent="0.25">
      <c r="A40" s="97" t="s">
        <v>255</v>
      </c>
      <c r="B40" s="98" t="str">
        <f>IF(C40=40,"Pesatura Adeguata","Pesatura Inadeguata")</f>
        <v>Pesatura Adeguata</v>
      </c>
      <c r="C40" s="106">
        <f>SUM(C24:C35)</f>
        <v>40</v>
      </c>
      <c r="D40" s="299"/>
      <c r="E40" s="100">
        <f>SUM(G40:J40)/C40</f>
        <v>0</v>
      </c>
      <c r="F40" s="108"/>
      <c r="G40" s="109">
        <f>IF(G24="x",C24*D24)+IF(G25="x",C25*D25)+IF(G26="x",C26*D26)+IF(G27="x",C27*D27)+IF(G28="x",C28*D28)+IF(G29="x",C29*D29)+IF(G30="x",C30*D30)+IF(G31="x",C31*D31)+IF(G33="x",C33*D33)+IF(G34="x",C34*D34)+IF(G35="x",C35*D35)+IF(G36="x",C36*D36)+IF(G37="x",C37*D37)+IF(G38="x",C38*D38)+IF(G39="x",C39*D39)</f>
        <v>0</v>
      </c>
      <c r="H40" s="109">
        <f>IF(H24="x",C24*D24)+IF(H25="x",C25*D25)+IF(H26="x",C26*D26)+IF(H27="x",C27*D27)+IF(H28="x",C28*D28)+IF(H29="x",C29*D29)+IF(H30="x",C30*D30)+IF(H31="x",C31*D31)+IF(H33="x",C33*D33)+IF(H34="x",C34*D34)+IF(H35="x",C35*D35)+IF(H36="x",C36*D36)+IF(H37="x",C37*D37)+IF(H38="x",C38*D38)+IF(H39="x",C39*D39)</f>
        <v>0</v>
      </c>
      <c r="I40" s="109">
        <f>IF(I24="x",C24*D24)+IF(I25="x",C25*D25)+IF(I26="x",C26*D26)+IF(I27="x",C27*D27)+IF(I28="x",C28*D28)+IF(I29="x",C29*D29)+IF(I30="x",C30*D30)+IF(I31="x",C31*D31)+IF(I33="x",C33*D33)+IF(I34="x",C34*D34)+IF(I35="x",C35*D35)+IF(I36="x",C36*D36)+IF(I37="x",C37*D37)+IF(I38="x",C38*D38)+IF(I39="x",C39*D39)</f>
        <v>0</v>
      </c>
      <c r="J40" s="109">
        <f>IF(J24="x",C24*D24)+IF(J25="x",C25*D25)+IF(J26="x",C26*D26)+IF(J27="x",C27*D27)+IF(J28="x",C28*D28)+IF(J29="x",C29*D29)+IF(J30="x",C30*D30)+IF(J31="x",C31*D31)+IF(J33="x",C33*D33)+IF(J34="x",C34*D34)+IF(J35="x",C35*D35)+IF(J36="x",C36*D36)+IF(J37="x",C37*D37)+IF(J38="x",C38*D38)+IF(J39="x",C39*D39)</f>
        <v>0</v>
      </c>
    </row>
    <row r="41" spans="1:11" s="117" customFormat="1" ht="18" customHeight="1" x14ac:dyDescent="0.25">
      <c r="A41" s="110"/>
      <c r="B41" s="111"/>
      <c r="C41" s="112"/>
      <c r="D41" s="112" t="s">
        <v>256</v>
      </c>
      <c r="E41" s="113"/>
      <c r="F41" s="114"/>
      <c r="G41" s="114"/>
      <c r="H41" s="114"/>
      <c r="I41" s="114"/>
      <c r="J41" s="115"/>
      <c r="K41" s="116"/>
    </row>
    <row r="42" spans="1:11" ht="16.5" customHeight="1" x14ac:dyDescent="0.25">
      <c r="A42" s="486" t="s">
        <v>257</v>
      </c>
      <c r="B42" s="487"/>
      <c r="C42" s="99">
        <f>SUM(G21:J21)</f>
        <v>0</v>
      </c>
      <c r="D42" s="118">
        <f>C42/60</f>
        <v>0</v>
      </c>
      <c r="E42" s="119"/>
      <c r="F42" s="120"/>
      <c r="G42" s="120"/>
      <c r="H42" s="120"/>
      <c r="I42" s="120"/>
      <c r="J42" s="121"/>
      <c r="K42" s="122"/>
    </row>
    <row r="43" spans="1:11" ht="17.25" customHeight="1" x14ac:dyDescent="0.25">
      <c r="A43" s="123" t="s">
        <v>200</v>
      </c>
      <c r="B43" s="124"/>
      <c r="C43" s="125"/>
      <c r="D43" s="125"/>
      <c r="E43" s="488" t="s">
        <v>258</v>
      </c>
      <c r="F43" s="488"/>
      <c r="G43" s="489"/>
      <c r="H43" s="126">
        <f>C42+C44</f>
        <v>0</v>
      </c>
      <c r="I43" s="125" t="s">
        <v>259</v>
      </c>
      <c r="J43" s="127"/>
      <c r="K43" s="122"/>
    </row>
    <row r="44" spans="1:11" ht="16.5" customHeight="1" x14ac:dyDescent="0.25">
      <c r="A44" s="486" t="s">
        <v>260</v>
      </c>
      <c r="B44" s="487"/>
      <c r="C44" s="99">
        <f>SUM(F40:J40)</f>
        <v>0</v>
      </c>
      <c r="D44" s="118" t="s">
        <v>256</v>
      </c>
      <c r="E44" s="119"/>
      <c r="F44" s="120"/>
      <c r="G44" s="120"/>
      <c r="H44" s="120"/>
      <c r="I44" s="120"/>
      <c r="J44" s="121"/>
      <c r="K44" s="122"/>
    </row>
    <row r="45" spans="1:11" ht="26.25" customHeight="1" x14ac:dyDescent="0.25">
      <c r="A45" s="128"/>
      <c r="B45" s="129"/>
      <c r="C45" s="129"/>
      <c r="D45" s="129"/>
      <c r="E45" s="130"/>
      <c r="F45" s="131"/>
      <c r="G45" s="131"/>
      <c r="H45" s="131"/>
      <c r="I45" s="131"/>
      <c r="J45" s="132"/>
      <c r="K45" s="122"/>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278" priority="31" stopIfTrue="1" operator="equal">
      <formula>"Pesatura Inadeguata"</formula>
    </cfRule>
  </conditionalFormatting>
  <conditionalFormatting sqref="F11">
    <cfRule type="cellIs" dxfId="277" priority="30" stopIfTrue="1" operator="equal">
      <formula>"x"</formula>
    </cfRule>
  </conditionalFormatting>
  <conditionalFormatting sqref="G11">
    <cfRule type="cellIs" dxfId="276" priority="27" stopIfTrue="1" operator="equal">
      <formula>"x"</formula>
    </cfRule>
    <cfRule type="cellIs" dxfId="275" priority="29" stopIfTrue="1" operator="equal">
      <formula>"x"</formula>
    </cfRule>
  </conditionalFormatting>
  <conditionalFormatting sqref="H11">
    <cfRule type="cellIs" dxfId="274" priority="28" stopIfTrue="1" operator="equal">
      <formula>"x"</formula>
    </cfRule>
  </conditionalFormatting>
  <conditionalFormatting sqref="I11">
    <cfRule type="cellIs" dxfId="273" priority="26" stopIfTrue="1" operator="equal">
      <formula>"x"</formula>
    </cfRule>
  </conditionalFormatting>
  <conditionalFormatting sqref="J11">
    <cfRule type="cellIs" dxfId="272" priority="25" stopIfTrue="1" operator="equal">
      <formula>"x"</formula>
    </cfRule>
  </conditionalFormatting>
  <conditionalFormatting sqref="F12">
    <cfRule type="cellIs" dxfId="271" priority="24" stopIfTrue="1" operator="equal">
      <formula>"x"</formula>
    </cfRule>
  </conditionalFormatting>
  <conditionalFormatting sqref="G12">
    <cfRule type="cellIs" dxfId="270" priority="21" stopIfTrue="1" operator="equal">
      <formula>"x"</formula>
    </cfRule>
    <cfRule type="cellIs" dxfId="269" priority="23" stopIfTrue="1" operator="equal">
      <formula>"x"</formula>
    </cfRule>
  </conditionalFormatting>
  <conditionalFormatting sqref="H12">
    <cfRule type="cellIs" dxfId="268" priority="22" stopIfTrue="1" operator="equal">
      <formula>"x"</formula>
    </cfRule>
  </conditionalFormatting>
  <conditionalFormatting sqref="I12">
    <cfRule type="cellIs" dxfId="267" priority="20" stopIfTrue="1" operator="equal">
      <formula>"x"</formula>
    </cfRule>
  </conditionalFormatting>
  <conditionalFormatting sqref="J12">
    <cfRule type="cellIs" dxfId="266" priority="19" stopIfTrue="1" operator="equal">
      <formula>"x"</formula>
    </cfRule>
  </conditionalFormatting>
  <conditionalFormatting sqref="F24:F31">
    <cfRule type="cellIs" dxfId="265" priority="18" stopIfTrue="1" operator="equal">
      <formula>"x"</formula>
    </cfRule>
  </conditionalFormatting>
  <conditionalFormatting sqref="G24:G31">
    <cfRule type="cellIs" dxfId="264" priority="15" stopIfTrue="1" operator="equal">
      <formula>"x"</formula>
    </cfRule>
    <cfRule type="cellIs" dxfId="263" priority="17" stopIfTrue="1" operator="equal">
      <formula>"x"</formula>
    </cfRule>
  </conditionalFormatting>
  <conditionalFormatting sqref="H24:H31">
    <cfRule type="cellIs" dxfId="262" priority="16" stopIfTrue="1" operator="equal">
      <formula>"x"</formula>
    </cfRule>
  </conditionalFormatting>
  <conditionalFormatting sqref="I24:I31">
    <cfRule type="cellIs" dxfId="261" priority="14" stopIfTrue="1" operator="equal">
      <formula>"x"</formula>
    </cfRule>
  </conditionalFormatting>
  <conditionalFormatting sqref="J24:J31">
    <cfRule type="cellIs" dxfId="260" priority="13" stopIfTrue="1" operator="equal">
      <formula>"x"</formula>
    </cfRule>
  </conditionalFormatting>
  <conditionalFormatting sqref="F33:F39">
    <cfRule type="cellIs" dxfId="259" priority="12" stopIfTrue="1" operator="equal">
      <formula>"x"</formula>
    </cfRule>
  </conditionalFormatting>
  <conditionalFormatting sqref="G33:G39">
    <cfRule type="cellIs" dxfId="258" priority="9" stopIfTrue="1" operator="equal">
      <formula>"x"</formula>
    </cfRule>
    <cfRule type="cellIs" dxfId="257" priority="11" stopIfTrue="1" operator="equal">
      <formula>"x"</formula>
    </cfRule>
  </conditionalFormatting>
  <conditionalFormatting sqref="H33:H39">
    <cfRule type="cellIs" dxfId="256" priority="10" stopIfTrue="1" operator="equal">
      <formula>"x"</formula>
    </cfRule>
  </conditionalFormatting>
  <conditionalFormatting sqref="I33:I39">
    <cfRule type="cellIs" dxfId="255" priority="8" stopIfTrue="1" operator="equal">
      <formula>"x"</formula>
    </cfRule>
  </conditionalFormatting>
  <conditionalFormatting sqref="J33:J39">
    <cfRule type="cellIs" dxfId="254" priority="7" stopIfTrue="1" operator="equal">
      <formula>"x"</formula>
    </cfRule>
  </conditionalFormatting>
  <conditionalFormatting sqref="F13:F20">
    <cfRule type="cellIs" dxfId="253" priority="6" stopIfTrue="1" operator="equal">
      <formula>"x"</formula>
    </cfRule>
  </conditionalFormatting>
  <conditionalFormatting sqref="G13:G20">
    <cfRule type="cellIs" dxfId="252" priority="3" stopIfTrue="1" operator="equal">
      <formula>"x"</formula>
    </cfRule>
    <cfRule type="cellIs" dxfId="251" priority="5" stopIfTrue="1" operator="equal">
      <formula>"x"</formula>
    </cfRule>
  </conditionalFormatting>
  <conditionalFormatting sqref="H13:H20">
    <cfRule type="cellIs" dxfId="250" priority="4" stopIfTrue="1" operator="equal">
      <formula>"x"</formula>
    </cfRule>
  </conditionalFormatting>
  <conditionalFormatting sqref="I13:I20">
    <cfRule type="cellIs" dxfId="249" priority="2" stopIfTrue="1" operator="equal">
      <formula>"x"</formula>
    </cfRule>
  </conditionalFormatting>
  <conditionalFormatting sqref="J13:J20">
    <cfRule type="cellIs" dxfId="248" priority="1" stopIfTrue="1" operator="equal">
      <formula>"x"</formula>
    </cfRule>
  </conditionalFormatting>
  <pageMargins left="0.7" right="0.7" top="0.75" bottom="0.75" header="0.3" footer="0.3"/>
  <pageSetup paperSize="9" scale="65" orientation="landscape"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topLeftCell="A6" workbookViewId="0">
      <selection activeCell="B13" sqref="B13"/>
    </sheetView>
  </sheetViews>
  <sheetFormatPr defaultRowHeight="12.75" x14ac:dyDescent="0.25"/>
  <cols>
    <col min="1" max="1" width="48.5703125" style="83" customWidth="1"/>
    <col min="2" max="2" width="52.5703125" style="83" customWidth="1"/>
    <col min="3" max="3" width="10.140625" style="83" customWidth="1"/>
    <col min="4" max="4" width="8.85546875" style="83" hidden="1" customWidth="1"/>
    <col min="5" max="5" width="9.28515625" style="83" customWidth="1"/>
    <col min="6" max="10" width="16" style="83" customWidth="1"/>
    <col min="11" max="16384" width="9.140625" style="83"/>
  </cols>
  <sheetData>
    <row r="1" spans="1:10" s="67" customFormat="1" ht="21.75" customHeight="1" x14ac:dyDescent="0.25">
      <c r="A1" s="490" t="str">
        <f>'Elenco P.I. TRASVERSALE'!B2</f>
        <v>Comune di Perfugas</v>
      </c>
      <c r="B1" s="491"/>
      <c r="C1" s="491"/>
      <c r="D1" s="491"/>
      <c r="E1" s="491"/>
      <c r="F1" s="491"/>
      <c r="G1" s="491"/>
      <c r="H1" s="491"/>
      <c r="I1" s="491"/>
      <c r="J1" s="492"/>
    </row>
    <row r="2" spans="1:10" s="67" customFormat="1" ht="19.5" customHeight="1" x14ac:dyDescent="0.25">
      <c r="A2" s="68" t="s">
        <v>0</v>
      </c>
      <c r="B2" s="69" t="str">
        <f>'Elenco P.I. TRASVERSALE'!B7</f>
        <v>TUTTI I CDR</v>
      </c>
      <c r="C2" s="70"/>
      <c r="D2" s="70"/>
      <c r="E2" s="70"/>
      <c r="F2" s="71" t="s">
        <v>225</v>
      </c>
      <c r="G2" s="71" t="s">
        <v>226</v>
      </c>
      <c r="H2" s="70"/>
      <c r="I2" s="71" t="s">
        <v>227</v>
      </c>
      <c r="J2" s="72"/>
    </row>
    <row r="3" spans="1:10" s="67" customFormat="1" ht="19.5" customHeight="1" x14ac:dyDescent="0.25">
      <c r="A3" s="68" t="s">
        <v>228</v>
      </c>
      <c r="B3" s="73"/>
      <c r="C3" s="70"/>
      <c r="D3" s="70"/>
      <c r="E3" s="70"/>
      <c r="F3" s="74"/>
      <c r="G3" s="74"/>
      <c r="H3" s="70"/>
      <c r="I3" s="75">
        <v>2019</v>
      </c>
      <c r="J3" s="72"/>
    </row>
    <row r="4" spans="1:10" s="67" customFormat="1" ht="19.5" customHeight="1" x14ac:dyDescent="0.25">
      <c r="A4" s="68" t="s">
        <v>229</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493" t="s">
        <v>230</v>
      </c>
      <c r="B6" s="493"/>
      <c r="C6" s="493"/>
      <c r="D6" s="493"/>
      <c r="E6" s="493"/>
      <c r="F6" s="495" t="s">
        <v>231</v>
      </c>
      <c r="G6" s="495"/>
      <c r="H6" s="495"/>
      <c r="I6" s="495"/>
      <c r="J6" s="495"/>
    </row>
    <row r="7" spans="1:10" ht="15.75" customHeight="1" x14ac:dyDescent="0.25">
      <c r="A7" s="494"/>
      <c r="B7" s="494"/>
      <c r="C7" s="494"/>
      <c r="D7" s="494"/>
      <c r="E7" s="494"/>
      <c r="F7" s="299">
        <v>1</v>
      </c>
      <c r="G7" s="299">
        <v>2</v>
      </c>
      <c r="H7" s="299">
        <v>3</v>
      </c>
      <c r="I7" s="299">
        <v>4</v>
      </c>
      <c r="J7" s="299">
        <v>5</v>
      </c>
    </row>
    <row r="8" spans="1:10" ht="15.75" customHeight="1" x14ac:dyDescent="0.25">
      <c r="A8" s="494"/>
      <c r="B8" s="494"/>
      <c r="C8" s="494"/>
      <c r="D8" s="494"/>
      <c r="E8" s="494"/>
      <c r="F8" s="85" t="s">
        <v>232</v>
      </c>
      <c r="G8" s="85" t="s">
        <v>233</v>
      </c>
      <c r="H8" s="86" t="s">
        <v>234</v>
      </c>
      <c r="I8" s="86" t="s">
        <v>235</v>
      </c>
      <c r="J8" s="86" t="s">
        <v>236</v>
      </c>
    </row>
    <row r="9" spans="1:10" ht="4.5" customHeight="1" x14ac:dyDescent="0.25">
      <c r="A9" s="496"/>
      <c r="B9" s="496"/>
      <c r="C9" s="496"/>
      <c r="D9" s="496"/>
      <c r="E9" s="496"/>
      <c r="F9" s="496"/>
      <c r="G9" s="496"/>
      <c r="H9" s="496"/>
      <c r="I9" s="496"/>
      <c r="J9" s="496"/>
    </row>
    <row r="10" spans="1:10" ht="32.25" customHeight="1" x14ac:dyDescent="0.25">
      <c r="A10" s="87" t="s">
        <v>237</v>
      </c>
      <c r="B10" s="87" t="s">
        <v>238</v>
      </c>
      <c r="C10" s="88" t="s">
        <v>239</v>
      </c>
      <c r="D10" s="88" t="s">
        <v>240</v>
      </c>
      <c r="E10" s="88" t="s">
        <v>241</v>
      </c>
      <c r="F10" s="88" t="s">
        <v>242</v>
      </c>
      <c r="G10" s="88" t="s">
        <v>57</v>
      </c>
      <c r="H10" s="88" t="s">
        <v>243</v>
      </c>
      <c r="I10" s="88" t="s">
        <v>244</v>
      </c>
      <c r="J10" s="88" t="s">
        <v>245</v>
      </c>
    </row>
    <row r="11" spans="1:10" ht="57.75" customHeight="1" x14ac:dyDescent="0.25">
      <c r="A11" s="89" t="str">
        <f>'Resp. 1'!B16</f>
        <v xml:space="preserve">Garantire il miglioramento della tempistica nei pagamenti rispetto allo standard relativo al 2020 </v>
      </c>
      <c r="B11" s="90"/>
      <c r="C11" s="91"/>
      <c r="D11" s="92">
        <f t="shared" ref="D11:D20" si="0">E11/100</f>
        <v>0</v>
      </c>
      <c r="E11" s="93"/>
      <c r="F11" s="94" t="str">
        <f>IF(E11&lt;=20,"X","")</f>
        <v>X</v>
      </c>
      <c r="G11" s="94" t="str">
        <f>IF(AND(E11&gt;20,E11&lt;=50),"X","")</f>
        <v/>
      </c>
      <c r="H11" s="94" t="str">
        <f>IF(AND(E11&gt;50,E11&lt;=70),"X","")</f>
        <v/>
      </c>
      <c r="I11" s="94" t="str">
        <f>IF(AND(E11&gt;70,E11&lt;=90),"X","")</f>
        <v/>
      </c>
      <c r="J11" s="94" t="str">
        <f>IF(AND(E11&gt;90,E11&lt;=100),"X","")</f>
        <v/>
      </c>
    </row>
    <row r="12" spans="1:10" ht="105" customHeight="1" x14ac:dyDescent="0.25">
      <c r="A12" s="89" t="str">
        <f>'Resp. 1'!B17</f>
        <v>Garantire un'efficace presidio degli elementi costitutivi ( approvvigionamento dei fattori produttivi; tempi di produzione; capacità di fronteggiare gli imprevisti; comunicazione interna;  etc.) del funzionamento dell'organizzazione al fine di definire e assicurare uno standard di funzionamento adeguato alle attese dell'amministrazione</v>
      </c>
      <c r="B12" s="96"/>
      <c r="C12" s="91"/>
      <c r="D12" s="92">
        <f t="shared" si="0"/>
        <v>0</v>
      </c>
      <c r="E12" s="93"/>
      <c r="F12" s="94" t="str">
        <f t="shared" ref="F12:F20" si="1">IF(E12&lt;=20,"X","")</f>
        <v>X</v>
      </c>
      <c r="G12" s="94" t="str">
        <f t="shared" ref="G12:G20" si="2">IF(AND(E12&gt;20,E12&lt;=50),"X","")</f>
        <v/>
      </c>
      <c r="H12" s="94" t="str">
        <f t="shared" ref="H12:H20" si="3">IF(AND(E12&gt;50,E12&lt;=70),"X","")</f>
        <v/>
      </c>
      <c r="I12" s="94" t="str">
        <f t="shared" ref="I12:I20" si="4">IF(AND(E12&gt;70,E12&lt;=90),"X","")</f>
        <v/>
      </c>
      <c r="J12" s="94" t="str">
        <f t="shared" ref="J12:J20" si="5">IF(AND(E12&gt;90,E12&lt;=100),"X","")</f>
        <v/>
      </c>
    </row>
    <row r="13" spans="1:10" ht="102.75" customHeight="1" x14ac:dyDescent="0.25">
      <c r="A13" s="89" t="str">
        <f>'Resp. 1'!B18</f>
        <v xml:space="preserve">Garantire il completamento delle procedure di reclutamento, avvio delle procedure di selezione del personale  programmate </v>
      </c>
      <c r="B13" s="96"/>
      <c r="C13" s="93"/>
      <c r="D13" s="92">
        <f t="shared" si="0"/>
        <v>0</v>
      </c>
      <c r="E13" s="93"/>
      <c r="F13" s="94" t="str">
        <f t="shared" si="1"/>
        <v>X</v>
      </c>
      <c r="G13" s="94" t="str">
        <f t="shared" si="2"/>
        <v/>
      </c>
      <c r="H13" s="94" t="str">
        <f t="shared" si="3"/>
        <v/>
      </c>
      <c r="I13" s="94" t="str">
        <f t="shared" si="4"/>
        <v/>
      </c>
      <c r="J13" s="94" t="str">
        <f t="shared" si="5"/>
        <v/>
      </c>
    </row>
    <row r="14" spans="1:10" ht="57.75" customHeight="1" x14ac:dyDescent="0.25">
      <c r="A14" s="89" t="str">
        <f>'Resp. 1'!B19</f>
        <v xml:space="preserve"> Garantire la soddisfazione dell'utenza e la pronta risposta alle istanze presentate</v>
      </c>
      <c r="B14" s="96"/>
      <c r="C14" s="93"/>
      <c r="D14" s="92">
        <f t="shared" si="0"/>
        <v>0</v>
      </c>
      <c r="E14" s="93"/>
      <c r="F14" s="94" t="str">
        <f t="shared" si="1"/>
        <v>X</v>
      </c>
      <c r="G14" s="94" t="str">
        <f t="shared" si="2"/>
        <v/>
      </c>
      <c r="H14" s="94" t="str">
        <f t="shared" si="3"/>
        <v/>
      </c>
      <c r="I14" s="94" t="str">
        <f t="shared" si="4"/>
        <v/>
      </c>
      <c r="J14" s="94" t="str">
        <f t="shared" si="5"/>
        <v/>
      </c>
    </row>
    <row r="15" spans="1:10" ht="57.75" customHeight="1" x14ac:dyDescent="0.25">
      <c r="A15" s="89" t="str">
        <f>'Resp. 1'!B20</f>
        <v>Attuazione delle misure previste dalla normativa e dal PTPCT dell'ente in materia di trasparenza e anticorruzione</v>
      </c>
      <c r="B15" s="96"/>
      <c r="C15" s="93"/>
      <c r="D15" s="92">
        <f t="shared" si="0"/>
        <v>0</v>
      </c>
      <c r="E15" s="93"/>
      <c r="F15" s="94" t="str">
        <f t="shared" si="1"/>
        <v>X</v>
      </c>
      <c r="G15" s="94" t="str">
        <f t="shared" si="2"/>
        <v/>
      </c>
      <c r="H15" s="94" t="str">
        <f t="shared" si="3"/>
        <v/>
      </c>
      <c r="I15" s="94" t="str">
        <f t="shared" si="4"/>
        <v/>
      </c>
      <c r="J15" s="94" t="str">
        <f t="shared" si="5"/>
        <v/>
      </c>
    </row>
    <row r="16" spans="1:10" ht="57.75" customHeight="1" x14ac:dyDescent="0.25">
      <c r="A16" s="89" t="str">
        <f>'Resp. 1'!B21</f>
        <v xml:space="preserve">Piano Transizione Digitale: perseguimento obiettivi locali. Adeguamento infrastrutture digitali, migrazione in cloud dei CED. Applicazione codice di condotta tecnologica ed esperti, per i progetti di sviluppo digitale. App IO: sviluppo servizi digitali e fruibilità sulla piattaforma </v>
      </c>
      <c r="B16" s="96"/>
      <c r="C16" s="93"/>
      <c r="D16" s="92">
        <f t="shared" si="0"/>
        <v>0</v>
      </c>
      <c r="E16" s="93"/>
      <c r="F16" s="94" t="str">
        <f t="shared" si="1"/>
        <v>X</v>
      </c>
      <c r="G16" s="94" t="str">
        <f t="shared" si="2"/>
        <v/>
      </c>
      <c r="H16" s="94" t="str">
        <f t="shared" si="3"/>
        <v/>
      </c>
      <c r="I16" s="94" t="str">
        <f t="shared" si="4"/>
        <v/>
      </c>
      <c r="J16" s="94" t="str">
        <f t="shared" si="5"/>
        <v/>
      </c>
    </row>
    <row r="17" spans="1:10" ht="57.75" customHeight="1" x14ac:dyDescent="0.25">
      <c r="A17" s="89" t="str">
        <f>'Resp. 1'!B22</f>
        <v>Assicurare l'implementazione degli strumenti informatici necessari a rendere i processi maggiormente veloci e controllabili, garantire la sicurezza delle informazioni gestite, fornire possibilità di accesso ai servizi da parte dei cittadini</v>
      </c>
      <c r="B17" s="89"/>
      <c r="C17" s="93">
        <v>60</v>
      </c>
      <c r="D17" s="92">
        <f t="shared" si="0"/>
        <v>0</v>
      </c>
      <c r="E17" s="93"/>
      <c r="F17" s="94" t="str">
        <f t="shared" si="1"/>
        <v>X</v>
      </c>
      <c r="G17" s="94" t="str">
        <f t="shared" si="2"/>
        <v/>
      </c>
      <c r="H17" s="94" t="str">
        <f t="shared" si="3"/>
        <v/>
      </c>
      <c r="I17" s="94" t="str">
        <f t="shared" si="4"/>
        <v/>
      </c>
      <c r="J17" s="94" t="str">
        <f t="shared" si="5"/>
        <v/>
      </c>
    </row>
    <row r="18" spans="1:10" ht="26.25" customHeight="1" x14ac:dyDescent="0.25">
      <c r="A18" s="89">
        <f>'Resp. 1'!B23</f>
        <v>0</v>
      </c>
      <c r="B18" s="96"/>
      <c r="C18" s="93"/>
      <c r="D18" s="92">
        <f t="shared" si="0"/>
        <v>0</v>
      </c>
      <c r="E18" s="93"/>
      <c r="F18" s="94" t="str">
        <f t="shared" si="1"/>
        <v>X</v>
      </c>
      <c r="G18" s="94" t="str">
        <f t="shared" si="2"/>
        <v/>
      </c>
      <c r="H18" s="94" t="str">
        <f t="shared" si="3"/>
        <v/>
      </c>
      <c r="I18" s="94" t="str">
        <f t="shared" si="4"/>
        <v/>
      </c>
      <c r="J18" s="94" t="str">
        <f t="shared" si="5"/>
        <v/>
      </c>
    </row>
    <row r="19" spans="1:10" ht="26.25" customHeight="1" x14ac:dyDescent="0.25">
      <c r="A19" s="89">
        <f>'Resp. 1'!B24</f>
        <v>0</v>
      </c>
      <c r="B19" s="96"/>
      <c r="C19" s="93"/>
      <c r="D19" s="92">
        <f t="shared" si="0"/>
        <v>0</v>
      </c>
      <c r="E19" s="93"/>
      <c r="F19" s="94" t="str">
        <f t="shared" si="1"/>
        <v>X</v>
      </c>
      <c r="G19" s="94" t="str">
        <f t="shared" si="2"/>
        <v/>
      </c>
      <c r="H19" s="94" t="str">
        <f t="shared" si="3"/>
        <v/>
      </c>
      <c r="I19" s="94" t="str">
        <f t="shared" si="4"/>
        <v/>
      </c>
      <c r="J19" s="94" t="str">
        <f t="shared" si="5"/>
        <v/>
      </c>
    </row>
    <row r="20" spans="1:10" ht="26.25" customHeight="1" x14ac:dyDescent="0.25">
      <c r="A20" s="89">
        <f>'Resp. 1'!B25</f>
        <v>0</v>
      </c>
      <c r="B20" s="96"/>
      <c r="C20" s="93"/>
      <c r="D20" s="92">
        <f t="shared" si="0"/>
        <v>0</v>
      </c>
      <c r="E20" s="93"/>
      <c r="F20" s="94" t="str">
        <f t="shared" si="1"/>
        <v>X</v>
      </c>
      <c r="G20" s="94" t="str">
        <f t="shared" si="2"/>
        <v/>
      </c>
      <c r="H20" s="94" t="str">
        <f t="shared" si="3"/>
        <v/>
      </c>
      <c r="I20" s="94" t="str">
        <f t="shared" si="4"/>
        <v/>
      </c>
      <c r="J20" s="94" t="str">
        <f t="shared" si="5"/>
        <v/>
      </c>
    </row>
    <row r="21" spans="1:10" x14ac:dyDescent="0.25">
      <c r="A21" s="97" t="s">
        <v>246</v>
      </c>
      <c r="B21" s="98" t="str">
        <f>IF(C21=60,"Pesatura Adeguata","Pesatura Inadeguata")</f>
        <v>Pesatura Adeguata</v>
      </c>
      <c r="C21" s="99">
        <f>SUM(C11:C20)</f>
        <v>60</v>
      </c>
      <c r="D21" s="99"/>
      <c r="E21" s="100">
        <f>SUM(G21:J21)/C21</f>
        <v>0</v>
      </c>
      <c r="F21" s="101"/>
      <c r="G21" s="102">
        <f>IF(G11="x",C11*D11)+IF(G12="x",C12*D12)+IF(G13="x",C13*D13)+IF(G14="x",C14*D14)+IF(G15="x",C15*D15)+IF(G16="x",C16*D16)+IF(G17="x",C17*D17)+IF(G18="x",C18*D18)+IF(G19="x",C19*D19)+IF(G20="x",C20*D20)</f>
        <v>0</v>
      </c>
      <c r="H21" s="102">
        <f>IF(H11="x",C11*D11)+IF(H12="x",C12*D12)+IF(H13="x",C13*D13)+IF(H14="x",C14*D14)+IF(H15="x",C15*D15)+IF(H16="x",C16*D16)+IF(H17="x",C17*D17)+IF(H18="x",C18*D18)+IF(H19="x",C19*D19)+IF(H20="x",C20*D20)</f>
        <v>0</v>
      </c>
      <c r="I21" s="102">
        <f>IF(I11="x",C11*D11)+IF(I12="x",C12*D12)+IF(I13="x",C13*D13)+IF(I14="x",C14*D14)+IF(I15="x",C15*D15)+IF(I16="x",C16*D16)+IF(I17="x",C17*D17)+IF(I18="x",C18*D18)+IF(I19="x",C19*D19)+IF(I20="x",C20*D20)</f>
        <v>0</v>
      </c>
      <c r="J21" s="102">
        <f>IF(J11="x",C11*D11)+IF(J12="x",C12*D12)+IF(J13="x",C13*D13)+IF(J14="x",C14*D14)+IF(J15="x",C15*D15)+IF(J16="x",C16*D16)+IF(J17="x",C17*D17)+IF(J18="x",C18*D18)+IF(J19="x",C19*D19)+IF(J19="x",C19*D19)</f>
        <v>0</v>
      </c>
    </row>
    <row r="22" spans="1:10" ht="3" customHeight="1" x14ac:dyDescent="0.25">
      <c r="A22" s="496"/>
      <c r="B22" s="497"/>
      <c r="C22" s="497"/>
      <c r="D22" s="300"/>
      <c r="E22" s="496"/>
      <c r="F22" s="497"/>
      <c r="G22" s="497"/>
      <c r="H22" s="496"/>
      <c r="I22" s="497"/>
      <c r="J22" s="497"/>
    </row>
    <row r="23" spans="1:10" ht="42" customHeight="1" x14ac:dyDescent="0.25">
      <c r="A23" s="87" t="s">
        <v>247</v>
      </c>
      <c r="B23" s="87" t="s">
        <v>238</v>
      </c>
      <c r="C23" s="88" t="s">
        <v>239</v>
      </c>
      <c r="D23" s="88" t="s">
        <v>240</v>
      </c>
      <c r="E23" s="88" t="s">
        <v>241</v>
      </c>
      <c r="F23" s="88" t="s">
        <v>242</v>
      </c>
      <c r="G23" s="88" t="s">
        <v>57</v>
      </c>
      <c r="H23" s="88" t="s">
        <v>243</v>
      </c>
      <c r="I23" s="88" t="s">
        <v>244</v>
      </c>
      <c r="J23" s="88" t="s">
        <v>245</v>
      </c>
    </row>
    <row r="24" spans="1:10" s="105" customFormat="1" ht="27" customHeight="1" x14ac:dyDescent="0.25">
      <c r="A24" s="96">
        <f>'Resp. 1'!B35</f>
        <v>0</v>
      </c>
      <c r="B24" s="95"/>
      <c r="C24" s="104">
        <v>20</v>
      </c>
      <c r="D24" s="92">
        <f>E24/100</f>
        <v>0</v>
      </c>
      <c r="E24" s="93"/>
      <c r="F24" s="94" t="str">
        <f t="shared" ref="F24:F34" si="6">IF(E24&lt;=20,"X","")</f>
        <v>X</v>
      </c>
      <c r="G24" s="94" t="str">
        <f t="shared" ref="G24:G34" si="7">IF(AND(E24&gt;20,E24&lt;=50),"X","")</f>
        <v/>
      </c>
      <c r="H24" s="94" t="str">
        <f t="shared" ref="H24:H34" si="8">IF(AND(E24&gt;50,E24&lt;=70),"X","")</f>
        <v/>
      </c>
      <c r="I24" s="94" t="str">
        <f t="shared" ref="I24:I34" si="9">IF(AND(E24&gt;70,E24&lt;=90),"X","")</f>
        <v/>
      </c>
      <c r="J24" s="94" t="str">
        <f>IF(AND(E24&gt;90,E24&lt;=100),"X","")</f>
        <v/>
      </c>
    </row>
    <row r="25" spans="1:10" s="105" customFormat="1" ht="27" customHeight="1" x14ac:dyDescent="0.25">
      <c r="A25" s="96" t="str">
        <f>'Resp. 1'!B36</f>
        <v>Mantenimento della funzionalità organizzativa dell'ente in relazione alla gestione dell'emergenza Covid-19 e rendicontazione delle attività svolte in remoto o in loco presso l'ente - Regolamentazione del lavoro agile</v>
      </c>
      <c r="B25" s="96"/>
      <c r="C25" s="104"/>
      <c r="D25" s="92">
        <f t="shared" ref="D25:D31" si="10">E25/100</f>
        <v>0</v>
      </c>
      <c r="E25" s="93"/>
      <c r="F25" s="94" t="str">
        <f t="shared" si="6"/>
        <v>X</v>
      </c>
      <c r="G25" s="94" t="str">
        <f t="shared" si="7"/>
        <v/>
      </c>
      <c r="H25" s="94" t="str">
        <f t="shared" si="8"/>
        <v/>
      </c>
      <c r="I25" s="94" t="str">
        <f t="shared" si="9"/>
        <v/>
      </c>
      <c r="J25" s="94" t="str">
        <f t="shared" ref="J25:J31" si="11">IF(AND(E25&gt;90,E25&lt;=100),"X","")</f>
        <v/>
      </c>
    </row>
    <row r="26" spans="1:10" s="105" customFormat="1" ht="27" customHeight="1" x14ac:dyDescent="0.25">
      <c r="A26" s="96" t="str">
        <f>'Resp. 1'!B37</f>
        <v>Capacità di Programmazione: Tempestività nella predisposizione dei documenti di programmazione</v>
      </c>
      <c r="B26" s="96"/>
      <c r="C26" s="104"/>
      <c r="D26" s="92">
        <f t="shared" si="10"/>
        <v>0</v>
      </c>
      <c r="E26" s="93"/>
      <c r="F26" s="94" t="str">
        <f t="shared" si="6"/>
        <v>X</v>
      </c>
      <c r="G26" s="94" t="str">
        <f t="shared" si="7"/>
        <v/>
      </c>
      <c r="H26" s="94" t="str">
        <f t="shared" si="8"/>
        <v/>
      </c>
      <c r="I26" s="94" t="str">
        <f t="shared" si="9"/>
        <v/>
      </c>
      <c r="J26" s="94" t="str">
        <f t="shared" si="11"/>
        <v/>
      </c>
    </row>
    <row r="27" spans="1:10" s="105" customFormat="1" ht="27" customHeight="1" x14ac:dyDescent="0.25">
      <c r="A27" s="96">
        <f>'Resp. 1'!B38</f>
        <v>0</v>
      </c>
      <c r="B27" s="96"/>
      <c r="C27" s="104"/>
      <c r="D27" s="92">
        <f t="shared" si="10"/>
        <v>0</v>
      </c>
      <c r="E27" s="93"/>
      <c r="F27" s="94" t="str">
        <f t="shared" si="6"/>
        <v>X</v>
      </c>
      <c r="G27" s="94" t="str">
        <f t="shared" si="7"/>
        <v/>
      </c>
      <c r="H27" s="94" t="str">
        <f t="shared" si="8"/>
        <v/>
      </c>
      <c r="I27" s="94" t="str">
        <f t="shared" si="9"/>
        <v/>
      </c>
      <c r="J27" s="94" t="str">
        <f t="shared" si="11"/>
        <v/>
      </c>
    </row>
    <row r="28" spans="1:10" s="105" customFormat="1" ht="27" customHeight="1" x14ac:dyDescent="0.25">
      <c r="A28" s="96">
        <f>'Resp. 1'!B39</f>
        <v>0</v>
      </c>
      <c r="B28" s="96"/>
      <c r="C28" s="106"/>
      <c r="D28" s="92">
        <f t="shared" si="10"/>
        <v>0</v>
      </c>
      <c r="E28" s="93"/>
      <c r="F28" s="94" t="str">
        <f t="shared" si="6"/>
        <v>X</v>
      </c>
      <c r="G28" s="94" t="str">
        <f t="shared" si="7"/>
        <v/>
      </c>
      <c r="H28" s="94" t="str">
        <f t="shared" si="8"/>
        <v/>
      </c>
      <c r="I28" s="94" t="str">
        <f t="shared" si="9"/>
        <v/>
      </c>
      <c r="J28" s="94" t="str">
        <f t="shared" si="11"/>
        <v/>
      </c>
    </row>
    <row r="29" spans="1:10" s="105" customFormat="1" ht="27" customHeight="1" x14ac:dyDescent="0.25">
      <c r="A29" s="96">
        <f>'Resp. 1'!B40</f>
        <v>0</v>
      </c>
      <c r="B29" s="96"/>
      <c r="C29" s="106"/>
      <c r="D29" s="92">
        <f t="shared" si="10"/>
        <v>0</v>
      </c>
      <c r="E29" s="93"/>
      <c r="F29" s="94" t="str">
        <f t="shared" si="6"/>
        <v>X</v>
      </c>
      <c r="G29" s="94" t="str">
        <f t="shared" si="7"/>
        <v/>
      </c>
      <c r="H29" s="94" t="str">
        <f t="shared" si="8"/>
        <v/>
      </c>
      <c r="I29" s="94" t="str">
        <f t="shared" si="9"/>
        <v/>
      </c>
      <c r="J29" s="94" t="str">
        <f t="shared" si="11"/>
        <v/>
      </c>
    </row>
    <row r="30" spans="1:10" s="105" customFormat="1" ht="27" customHeight="1" x14ac:dyDescent="0.25">
      <c r="A30" s="96">
        <f>'Resp. 1'!B41</f>
        <v>0</v>
      </c>
      <c r="B30" s="96"/>
      <c r="C30" s="106"/>
      <c r="D30" s="92">
        <f t="shared" si="10"/>
        <v>0</v>
      </c>
      <c r="E30" s="93"/>
      <c r="F30" s="94" t="str">
        <f t="shared" si="6"/>
        <v>X</v>
      </c>
      <c r="G30" s="94" t="str">
        <f t="shared" si="7"/>
        <v/>
      </c>
      <c r="H30" s="94" t="str">
        <f t="shared" si="8"/>
        <v/>
      </c>
      <c r="I30" s="94" t="str">
        <f t="shared" si="9"/>
        <v/>
      </c>
      <c r="J30" s="94" t="str">
        <f t="shared" si="11"/>
        <v/>
      </c>
    </row>
    <row r="31" spans="1:10" s="105" customFormat="1" ht="27" customHeight="1" x14ac:dyDescent="0.25">
      <c r="A31" s="96">
        <f>'Resp. 1'!B42</f>
        <v>0</v>
      </c>
      <c r="B31" s="96"/>
      <c r="C31" s="106"/>
      <c r="D31" s="92">
        <f t="shared" si="10"/>
        <v>0</v>
      </c>
      <c r="E31" s="93"/>
      <c r="F31" s="94" t="str">
        <f t="shared" si="6"/>
        <v>X</v>
      </c>
      <c r="G31" s="94" t="str">
        <f t="shared" si="7"/>
        <v/>
      </c>
      <c r="H31" s="94" t="str">
        <f t="shared" si="8"/>
        <v/>
      </c>
      <c r="I31" s="94" t="str">
        <f t="shared" si="9"/>
        <v/>
      </c>
      <c r="J31" s="94" t="str">
        <f t="shared" si="11"/>
        <v/>
      </c>
    </row>
    <row r="32" spans="1:10" ht="42" customHeight="1" x14ac:dyDescent="0.25">
      <c r="A32" s="299" t="s">
        <v>248</v>
      </c>
      <c r="B32" s="299" t="s">
        <v>249</v>
      </c>
      <c r="C32" s="88" t="s">
        <v>239</v>
      </c>
      <c r="D32" s="88" t="s">
        <v>240</v>
      </c>
      <c r="E32" s="88" t="s">
        <v>241</v>
      </c>
      <c r="F32" s="107" t="s">
        <v>250</v>
      </c>
      <c r="G32" s="107" t="s">
        <v>251</v>
      </c>
      <c r="H32" s="107" t="s">
        <v>252</v>
      </c>
      <c r="I32" s="107" t="s">
        <v>253</v>
      </c>
      <c r="J32" s="107" t="s">
        <v>254</v>
      </c>
    </row>
    <row r="33" spans="1:11" s="105" customFormat="1" ht="49.5" customHeight="1" x14ac:dyDescent="0.25">
      <c r="A33" s="96" t="s">
        <v>321</v>
      </c>
      <c r="B33" s="96" t="s">
        <v>322</v>
      </c>
      <c r="C33" s="106">
        <v>20</v>
      </c>
      <c r="D33" s="92">
        <f>E33/100</f>
        <v>0</v>
      </c>
      <c r="E33" s="93"/>
      <c r="F33" s="94" t="str">
        <f t="shared" si="6"/>
        <v>X</v>
      </c>
      <c r="G33" s="94" t="str">
        <f t="shared" si="7"/>
        <v/>
      </c>
      <c r="H33" s="94" t="str">
        <f t="shared" si="8"/>
        <v/>
      </c>
      <c r="I33" s="94" t="str">
        <f t="shared" si="9"/>
        <v/>
      </c>
      <c r="J33" s="94" t="str">
        <f t="shared" ref="J33:J39" si="12">IF(AND(E33&gt;90,E33&lt;=100),"X","")</f>
        <v/>
      </c>
    </row>
    <row r="34" spans="1:11" s="105" customFormat="1" ht="18.75" customHeight="1" x14ac:dyDescent="0.25">
      <c r="A34" s="96"/>
      <c r="B34" s="96"/>
      <c r="C34" s="106"/>
      <c r="D34" s="92">
        <f t="shared" ref="D34:D39" si="13">E34/100</f>
        <v>0</v>
      </c>
      <c r="E34" s="93"/>
      <c r="F34" s="94" t="str">
        <f t="shared" si="6"/>
        <v>X</v>
      </c>
      <c r="G34" s="94" t="str">
        <f t="shared" si="7"/>
        <v/>
      </c>
      <c r="H34" s="94" t="str">
        <f t="shared" si="8"/>
        <v/>
      </c>
      <c r="I34" s="94" t="str">
        <f t="shared" si="9"/>
        <v/>
      </c>
      <c r="J34" s="94" t="str">
        <f t="shared" si="12"/>
        <v/>
      </c>
    </row>
    <row r="35" spans="1:11" s="105" customFormat="1" ht="18.75" customHeight="1" x14ac:dyDescent="0.25">
      <c r="A35" s="96"/>
      <c r="B35" s="96"/>
      <c r="C35" s="106"/>
      <c r="D35" s="92">
        <f t="shared" si="13"/>
        <v>0</v>
      </c>
      <c r="E35" s="93"/>
      <c r="F35" s="94" t="str">
        <f>IF(E35&lt;=20,"X","")</f>
        <v>X</v>
      </c>
      <c r="G35" s="94" t="str">
        <f>IF(AND(E35&gt;20,E35&lt;=50),"X","")</f>
        <v/>
      </c>
      <c r="H35" s="94" t="str">
        <f>IF(AND(E35&gt;50,E35&lt;=70),"X","")</f>
        <v/>
      </c>
      <c r="I35" s="94" t="str">
        <f>IF(AND(E35&gt;70,E35&lt;=90),"X","")</f>
        <v/>
      </c>
      <c r="J35" s="94" t="str">
        <f t="shared" si="12"/>
        <v/>
      </c>
    </row>
    <row r="36" spans="1:11" s="105" customFormat="1" ht="18.75" customHeight="1" x14ac:dyDescent="0.25">
      <c r="A36" s="96"/>
      <c r="B36" s="96"/>
      <c r="C36" s="106"/>
      <c r="D36" s="92">
        <f t="shared" si="13"/>
        <v>0</v>
      </c>
      <c r="E36" s="93"/>
      <c r="F36" s="94" t="str">
        <f>IF(E36&lt;=20,"X","")</f>
        <v>X</v>
      </c>
      <c r="G36" s="94" t="str">
        <f>IF(AND(E36&gt;20,E36&lt;=50),"X","")</f>
        <v/>
      </c>
      <c r="H36" s="94" t="str">
        <f>IF(AND(E36&gt;50,E36&lt;=70),"X","")</f>
        <v/>
      </c>
      <c r="I36" s="94" t="str">
        <f>IF(AND(E36&gt;70,E36&lt;=90),"X","")</f>
        <v/>
      </c>
      <c r="J36" s="94" t="str">
        <f t="shared" si="12"/>
        <v/>
      </c>
    </row>
    <row r="37" spans="1:11" s="105" customFormat="1" ht="18.75" customHeight="1" x14ac:dyDescent="0.25">
      <c r="A37" s="96"/>
      <c r="B37" s="96"/>
      <c r="C37" s="106"/>
      <c r="D37" s="92">
        <f t="shared" si="13"/>
        <v>0</v>
      </c>
      <c r="E37" s="93"/>
      <c r="F37" s="94" t="str">
        <f>IF(E37&lt;=20,"X","")</f>
        <v>X</v>
      </c>
      <c r="G37" s="94" t="str">
        <f>IF(AND(E37&gt;20,E37&lt;=50),"X","")</f>
        <v/>
      </c>
      <c r="H37" s="94" t="str">
        <f>IF(AND(E37&gt;50,E37&lt;=70),"X","")</f>
        <v/>
      </c>
      <c r="I37" s="94" t="str">
        <f>IF(AND(E37&gt;70,E37&lt;=90),"X","")</f>
        <v/>
      </c>
      <c r="J37" s="94" t="str">
        <f t="shared" si="12"/>
        <v/>
      </c>
    </row>
    <row r="38" spans="1:11" s="105" customFormat="1" ht="18.75" customHeight="1" x14ac:dyDescent="0.25">
      <c r="A38" s="96"/>
      <c r="B38" s="96"/>
      <c r="C38" s="106"/>
      <c r="D38" s="92">
        <f t="shared" si="13"/>
        <v>0</v>
      </c>
      <c r="E38" s="93"/>
      <c r="F38" s="94" t="str">
        <f>IF(E38&lt;=20,"X","")</f>
        <v>X</v>
      </c>
      <c r="G38" s="94" t="str">
        <f>IF(AND(E38&gt;20,E38&lt;=50),"X","")</f>
        <v/>
      </c>
      <c r="H38" s="94" t="str">
        <f>IF(AND(E38&gt;50,E38&lt;=70),"X","")</f>
        <v/>
      </c>
      <c r="I38" s="94" t="str">
        <f>IF(AND(E38&gt;70,E38&lt;=90),"X","")</f>
        <v/>
      </c>
      <c r="J38" s="94" t="str">
        <f t="shared" si="12"/>
        <v/>
      </c>
    </row>
    <row r="39" spans="1:11" s="105" customFormat="1" ht="18.75" customHeight="1" x14ac:dyDescent="0.25">
      <c r="A39" s="96"/>
      <c r="B39" s="96"/>
      <c r="C39" s="106"/>
      <c r="D39" s="92">
        <f t="shared" si="13"/>
        <v>0</v>
      </c>
      <c r="E39" s="93"/>
      <c r="F39" s="94" t="str">
        <f>IF(E39&lt;=20,"X","")</f>
        <v>X</v>
      </c>
      <c r="G39" s="94" t="str">
        <f>IF(AND(E39&gt;20,E39&lt;=50),"X","")</f>
        <v/>
      </c>
      <c r="H39" s="94" t="str">
        <f>IF(AND(E39&gt;50,E39&lt;=70),"X","")</f>
        <v/>
      </c>
      <c r="I39" s="94" t="str">
        <f>IF(AND(E39&gt;70,E39&lt;=90),"X","")</f>
        <v/>
      </c>
      <c r="J39" s="94" t="str">
        <f t="shared" si="12"/>
        <v/>
      </c>
    </row>
    <row r="40" spans="1:11" ht="25.5" x14ac:dyDescent="0.25">
      <c r="A40" s="97" t="s">
        <v>255</v>
      </c>
      <c r="B40" s="98" t="str">
        <f>IF(C40=40,"Pesatura Adeguata","Pesatura Inadeguata")</f>
        <v>Pesatura Adeguata</v>
      </c>
      <c r="C40" s="106">
        <f>SUM(C24:C35)</f>
        <v>40</v>
      </c>
      <c r="D40" s="299"/>
      <c r="E40" s="100">
        <f>SUM(G40:J40)/C40</f>
        <v>0</v>
      </c>
      <c r="F40" s="108"/>
      <c r="G40" s="109">
        <f>IF(G24="x",C24*D24)+IF(G25="x",C25*D25)+IF(G26="x",C26*D26)+IF(G27="x",C27*D27)+IF(G28="x",C28*D28)+IF(G29="x",C29*D29)+IF(G30="x",C30*D30)+IF(G31="x",C31*D31)+IF(G33="x",C33*D33)+IF(G34="x",C34*D34)+IF(G35="x",C35*D35)+IF(G36="x",C36*D36)+IF(G37="x",C37*D37)+IF(G38="x",C38*D38)+IF(G39="x",C39*D39)</f>
        <v>0</v>
      </c>
      <c r="H40" s="109">
        <f>IF(H24="x",C24*D24)+IF(H25="x",C25*D25)+IF(H26="x",C26*D26)+IF(H27="x",C27*D27)+IF(H28="x",C28*D28)+IF(H29="x",C29*D29)+IF(H30="x",C30*D30)+IF(H31="x",C31*D31)+IF(H33="x",C33*D33)+IF(H34="x",C34*D34)+IF(H35="x",C35*D35)+IF(H36="x",C36*D36)+IF(H37="x",C37*D37)+IF(H38="x",C38*D38)+IF(H39="x",C39*D39)</f>
        <v>0</v>
      </c>
      <c r="I40" s="109">
        <f>IF(I24="x",C24*D24)+IF(I25="x",C25*D25)+IF(I26="x",C26*D26)+IF(I27="x",C27*D27)+IF(I28="x",C28*D28)+IF(I29="x",C29*D29)+IF(I30="x",C30*D30)+IF(I31="x",C31*D31)+IF(I33="x",C33*D33)+IF(I34="x",C34*D34)+IF(I35="x",C35*D35)+IF(I36="x",C36*D36)+IF(I37="x",C37*D37)+IF(I38="x",C38*D38)+IF(I39="x",C39*D39)</f>
        <v>0</v>
      </c>
      <c r="J40" s="109">
        <f>IF(J24="x",C24*D24)+IF(J25="x",C25*D25)+IF(J26="x",C26*D26)+IF(J27="x",C27*D27)+IF(J28="x",C28*D28)+IF(J29="x",C29*D29)+IF(J30="x",C30*D30)+IF(J31="x",C31*D31)+IF(J33="x",C33*D33)+IF(J34="x",C34*D34)+IF(J35="x",C35*D35)+IF(J36="x",C36*D36)+IF(J37="x",C37*D37)+IF(J38="x",C38*D38)+IF(J39="x",C39*D39)</f>
        <v>0</v>
      </c>
    </row>
    <row r="41" spans="1:11" s="117" customFormat="1" ht="18" customHeight="1" x14ac:dyDescent="0.25">
      <c r="A41" s="110"/>
      <c r="B41" s="111"/>
      <c r="C41" s="112"/>
      <c r="D41" s="112" t="s">
        <v>256</v>
      </c>
      <c r="E41" s="113"/>
      <c r="F41" s="114"/>
      <c r="G41" s="114"/>
      <c r="H41" s="114"/>
      <c r="I41" s="114"/>
      <c r="J41" s="115"/>
      <c r="K41" s="116"/>
    </row>
    <row r="42" spans="1:11" ht="16.5" customHeight="1" x14ac:dyDescent="0.25">
      <c r="A42" s="486" t="s">
        <v>257</v>
      </c>
      <c r="B42" s="487"/>
      <c r="C42" s="99">
        <f>SUM(G21:J21)</f>
        <v>0</v>
      </c>
      <c r="D42" s="118">
        <f>C42/60</f>
        <v>0</v>
      </c>
      <c r="E42" s="119"/>
      <c r="F42" s="120"/>
      <c r="G42" s="120"/>
      <c r="H42" s="120"/>
      <c r="I42" s="120"/>
      <c r="J42" s="121"/>
      <c r="K42" s="122"/>
    </row>
    <row r="43" spans="1:11" ht="17.25" customHeight="1" x14ac:dyDescent="0.25">
      <c r="A43" s="123" t="s">
        <v>200</v>
      </c>
      <c r="B43" s="124"/>
      <c r="C43" s="125"/>
      <c r="D43" s="125"/>
      <c r="E43" s="488" t="s">
        <v>258</v>
      </c>
      <c r="F43" s="488"/>
      <c r="G43" s="489"/>
      <c r="H43" s="126">
        <f>C42+C44</f>
        <v>0</v>
      </c>
      <c r="I43" s="125" t="s">
        <v>259</v>
      </c>
      <c r="J43" s="127"/>
      <c r="K43" s="122"/>
    </row>
    <row r="44" spans="1:11" ht="16.5" customHeight="1" x14ac:dyDescent="0.25">
      <c r="A44" s="486" t="s">
        <v>260</v>
      </c>
      <c r="B44" s="487"/>
      <c r="C44" s="99">
        <f>SUM(F40:J40)</f>
        <v>0</v>
      </c>
      <c r="D44" s="118" t="s">
        <v>256</v>
      </c>
      <c r="E44" s="119"/>
      <c r="F44" s="120"/>
      <c r="G44" s="120"/>
      <c r="H44" s="120"/>
      <c r="I44" s="120"/>
      <c r="J44" s="121"/>
      <c r="K44" s="122"/>
    </row>
    <row r="45" spans="1:11" ht="26.25" customHeight="1" x14ac:dyDescent="0.25">
      <c r="A45" s="128"/>
      <c r="B45" s="129"/>
      <c r="C45" s="129"/>
      <c r="D45" s="129"/>
      <c r="E45" s="130"/>
      <c r="F45" s="131"/>
      <c r="G45" s="131"/>
      <c r="H45" s="131"/>
      <c r="I45" s="131"/>
      <c r="J45" s="132"/>
      <c r="K45" s="122"/>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247" priority="31" stopIfTrue="1" operator="equal">
      <formula>"Pesatura Inadeguata"</formula>
    </cfRule>
  </conditionalFormatting>
  <conditionalFormatting sqref="F11">
    <cfRule type="cellIs" dxfId="246" priority="30" stopIfTrue="1" operator="equal">
      <formula>"x"</formula>
    </cfRule>
  </conditionalFormatting>
  <conditionalFormatting sqref="G11">
    <cfRule type="cellIs" dxfId="245" priority="27" stopIfTrue="1" operator="equal">
      <formula>"x"</formula>
    </cfRule>
    <cfRule type="cellIs" dxfId="244" priority="29" stopIfTrue="1" operator="equal">
      <formula>"x"</formula>
    </cfRule>
  </conditionalFormatting>
  <conditionalFormatting sqref="H11">
    <cfRule type="cellIs" dxfId="243" priority="28" stopIfTrue="1" operator="equal">
      <formula>"x"</formula>
    </cfRule>
  </conditionalFormatting>
  <conditionalFormatting sqref="I11">
    <cfRule type="cellIs" dxfId="242" priority="26" stopIfTrue="1" operator="equal">
      <formula>"x"</formula>
    </cfRule>
  </conditionalFormatting>
  <conditionalFormatting sqref="J11">
    <cfRule type="cellIs" dxfId="241" priority="25" stopIfTrue="1" operator="equal">
      <formula>"x"</formula>
    </cfRule>
  </conditionalFormatting>
  <conditionalFormatting sqref="F12">
    <cfRule type="cellIs" dxfId="240" priority="24" stopIfTrue="1" operator="equal">
      <formula>"x"</formula>
    </cfRule>
  </conditionalFormatting>
  <conditionalFormatting sqref="G12">
    <cfRule type="cellIs" dxfId="239" priority="21" stopIfTrue="1" operator="equal">
      <formula>"x"</formula>
    </cfRule>
    <cfRule type="cellIs" dxfId="238" priority="23" stopIfTrue="1" operator="equal">
      <formula>"x"</formula>
    </cfRule>
  </conditionalFormatting>
  <conditionalFormatting sqref="H12">
    <cfRule type="cellIs" dxfId="237" priority="22" stopIfTrue="1" operator="equal">
      <formula>"x"</formula>
    </cfRule>
  </conditionalFormatting>
  <conditionalFormatting sqref="I12">
    <cfRule type="cellIs" dxfId="236" priority="20" stopIfTrue="1" operator="equal">
      <formula>"x"</formula>
    </cfRule>
  </conditionalFormatting>
  <conditionalFormatting sqref="J12">
    <cfRule type="cellIs" dxfId="235" priority="19" stopIfTrue="1" operator="equal">
      <formula>"x"</formula>
    </cfRule>
  </conditionalFormatting>
  <conditionalFormatting sqref="F24:F31">
    <cfRule type="cellIs" dxfId="234" priority="18" stopIfTrue="1" operator="equal">
      <formula>"x"</formula>
    </cfRule>
  </conditionalFormatting>
  <conditionalFormatting sqref="G24:G31">
    <cfRule type="cellIs" dxfId="233" priority="15" stopIfTrue="1" operator="equal">
      <formula>"x"</formula>
    </cfRule>
    <cfRule type="cellIs" dxfId="232" priority="17" stopIfTrue="1" operator="equal">
      <formula>"x"</formula>
    </cfRule>
  </conditionalFormatting>
  <conditionalFormatting sqref="H24:H31">
    <cfRule type="cellIs" dxfId="231" priority="16" stopIfTrue="1" operator="equal">
      <formula>"x"</formula>
    </cfRule>
  </conditionalFormatting>
  <conditionalFormatting sqref="I24:I31">
    <cfRule type="cellIs" dxfId="230" priority="14" stopIfTrue="1" operator="equal">
      <formula>"x"</formula>
    </cfRule>
  </conditionalFormatting>
  <conditionalFormatting sqref="J24:J31">
    <cfRule type="cellIs" dxfId="229" priority="13" stopIfTrue="1" operator="equal">
      <formula>"x"</formula>
    </cfRule>
  </conditionalFormatting>
  <conditionalFormatting sqref="F33:F39">
    <cfRule type="cellIs" dxfId="228" priority="12" stopIfTrue="1" operator="equal">
      <formula>"x"</formula>
    </cfRule>
  </conditionalFormatting>
  <conditionalFormatting sqref="G33:G39">
    <cfRule type="cellIs" dxfId="227" priority="9" stopIfTrue="1" operator="equal">
      <formula>"x"</formula>
    </cfRule>
    <cfRule type="cellIs" dxfId="226" priority="11" stopIfTrue="1" operator="equal">
      <formula>"x"</formula>
    </cfRule>
  </conditionalFormatting>
  <conditionalFormatting sqref="H33:H39">
    <cfRule type="cellIs" dxfId="225" priority="10" stopIfTrue="1" operator="equal">
      <formula>"x"</formula>
    </cfRule>
  </conditionalFormatting>
  <conditionalFormatting sqref="I33:I39">
    <cfRule type="cellIs" dxfId="224" priority="8" stopIfTrue="1" operator="equal">
      <formula>"x"</formula>
    </cfRule>
  </conditionalFormatting>
  <conditionalFormatting sqref="J33:J39">
    <cfRule type="cellIs" dxfId="223" priority="7" stopIfTrue="1" operator="equal">
      <formula>"x"</formula>
    </cfRule>
  </conditionalFormatting>
  <conditionalFormatting sqref="F13:F20">
    <cfRule type="cellIs" dxfId="222" priority="6" stopIfTrue="1" operator="equal">
      <formula>"x"</formula>
    </cfRule>
  </conditionalFormatting>
  <conditionalFormatting sqref="G13:G20">
    <cfRule type="cellIs" dxfId="221" priority="3" stopIfTrue="1" operator="equal">
      <formula>"x"</formula>
    </cfRule>
    <cfRule type="cellIs" dxfId="220" priority="5" stopIfTrue="1" operator="equal">
      <formula>"x"</formula>
    </cfRule>
  </conditionalFormatting>
  <conditionalFormatting sqref="H13:H20">
    <cfRule type="cellIs" dxfId="219" priority="4" stopIfTrue="1" operator="equal">
      <formula>"x"</formula>
    </cfRule>
  </conditionalFormatting>
  <conditionalFormatting sqref="I13:I20">
    <cfRule type="cellIs" dxfId="218" priority="2" stopIfTrue="1" operator="equal">
      <formula>"x"</formula>
    </cfRule>
  </conditionalFormatting>
  <conditionalFormatting sqref="J13:J20">
    <cfRule type="cellIs" dxfId="217" priority="1" stopIfTrue="1" operator="equal">
      <formula>"x"</formula>
    </cfRule>
  </conditionalFormatting>
  <pageMargins left="0.7" right="0.7" top="0.75" bottom="0.75" header="0.3" footer="0.3"/>
  <pageSetup paperSize="9" scale="65" orientation="landscape"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workbookViewId="0">
      <selection activeCell="A31" sqref="A1:IV65536"/>
    </sheetView>
  </sheetViews>
  <sheetFormatPr defaultRowHeight="12.75" x14ac:dyDescent="0.25"/>
  <cols>
    <col min="1" max="1" width="48.5703125" style="83" customWidth="1"/>
    <col min="2" max="2" width="52.5703125" style="83" customWidth="1"/>
    <col min="3" max="3" width="10.140625" style="83" customWidth="1"/>
    <col min="4" max="4" width="8.85546875" style="83" hidden="1" customWidth="1"/>
    <col min="5" max="5" width="9.28515625" style="83" customWidth="1"/>
    <col min="6" max="10" width="16" style="83" customWidth="1"/>
    <col min="11" max="16384" width="9.140625" style="83"/>
  </cols>
  <sheetData>
    <row r="1" spans="1:10" s="67" customFormat="1" ht="21.75" customHeight="1" x14ac:dyDescent="0.25">
      <c r="A1" s="490" t="str">
        <f>'Elenco P.I. TRASVERSALE'!B2</f>
        <v>Comune di Perfugas</v>
      </c>
      <c r="B1" s="491"/>
      <c r="C1" s="491"/>
      <c r="D1" s="491"/>
      <c r="E1" s="491"/>
      <c r="F1" s="491"/>
      <c r="G1" s="491"/>
      <c r="H1" s="491"/>
      <c r="I1" s="491"/>
      <c r="J1" s="492"/>
    </row>
    <row r="2" spans="1:10" s="67" customFormat="1" ht="19.5" customHeight="1" x14ac:dyDescent="0.25">
      <c r="A2" s="68" t="s">
        <v>0</v>
      </c>
      <c r="B2" s="69" t="str">
        <f>'Elenco P.I. TRASVERSALE'!B7</f>
        <v>TUTTI I CDR</v>
      </c>
      <c r="C2" s="70"/>
      <c r="D2" s="70"/>
      <c r="E2" s="70"/>
      <c r="F2" s="71" t="s">
        <v>225</v>
      </c>
      <c r="G2" s="71" t="s">
        <v>226</v>
      </c>
      <c r="H2" s="70"/>
      <c r="I2" s="71" t="s">
        <v>227</v>
      </c>
      <c r="J2" s="72"/>
    </row>
    <row r="3" spans="1:10" s="67" customFormat="1" ht="19.5" customHeight="1" x14ac:dyDescent="0.25">
      <c r="A3" s="68" t="s">
        <v>228</v>
      </c>
      <c r="B3" s="73"/>
      <c r="C3" s="70"/>
      <c r="D3" s="70"/>
      <c r="E3" s="70"/>
      <c r="F3" s="74"/>
      <c r="G3" s="74"/>
      <c r="H3" s="70"/>
      <c r="I3" s="75">
        <v>2019</v>
      </c>
      <c r="J3" s="72"/>
    </row>
    <row r="4" spans="1:10" s="67" customFormat="1" ht="19.5" customHeight="1" x14ac:dyDescent="0.25">
      <c r="A4" s="68" t="s">
        <v>229</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493" t="s">
        <v>230</v>
      </c>
      <c r="B6" s="493"/>
      <c r="C6" s="493"/>
      <c r="D6" s="493"/>
      <c r="E6" s="493"/>
      <c r="F6" s="495" t="s">
        <v>231</v>
      </c>
      <c r="G6" s="495"/>
      <c r="H6" s="495"/>
      <c r="I6" s="495"/>
      <c r="J6" s="495"/>
    </row>
    <row r="7" spans="1:10" ht="15.75" customHeight="1" x14ac:dyDescent="0.25">
      <c r="A7" s="494"/>
      <c r="B7" s="494"/>
      <c r="C7" s="494"/>
      <c r="D7" s="494"/>
      <c r="E7" s="494"/>
      <c r="F7" s="299">
        <v>1</v>
      </c>
      <c r="G7" s="299">
        <v>2</v>
      </c>
      <c r="H7" s="299">
        <v>3</v>
      </c>
      <c r="I7" s="299">
        <v>4</v>
      </c>
      <c r="J7" s="299">
        <v>5</v>
      </c>
    </row>
    <row r="8" spans="1:10" ht="15.75" customHeight="1" x14ac:dyDescent="0.25">
      <c r="A8" s="494"/>
      <c r="B8" s="494"/>
      <c r="C8" s="494"/>
      <c r="D8" s="494"/>
      <c r="E8" s="494"/>
      <c r="F8" s="85" t="s">
        <v>232</v>
      </c>
      <c r="G8" s="85" t="s">
        <v>233</v>
      </c>
      <c r="H8" s="86" t="s">
        <v>234</v>
      </c>
      <c r="I8" s="86" t="s">
        <v>235</v>
      </c>
      <c r="J8" s="86" t="s">
        <v>236</v>
      </c>
    </row>
    <row r="9" spans="1:10" ht="4.5" customHeight="1" x14ac:dyDescent="0.25">
      <c r="A9" s="496"/>
      <c r="B9" s="496"/>
      <c r="C9" s="496"/>
      <c r="D9" s="496"/>
      <c r="E9" s="496"/>
      <c r="F9" s="496"/>
      <c r="G9" s="496"/>
      <c r="H9" s="496"/>
      <c r="I9" s="496"/>
      <c r="J9" s="496"/>
    </row>
    <row r="10" spans="1:10" ht="32.25" customHeight="1" x14ac:dyDescent="0.25">
      <c r="A10" s="87" t="s">
        <v>237</v>
      </c>
      <c r="B10" s="87" t="s">
        <v>238</v>
      </c>
      <c r="C10" s="88" t="s">
        <v>239</v>
      </c>
      <c r="D10" s="88" t="s">
        <v>240</v>
      </c>
      <c r="E10" s="88" t="s">
        <v>241</v>
      </c>
      <c r="F10" s="88" t="s">
        <v>242</v>
      </c>
      <c r="G10" s="88" t="s">
        <v>57</v>
      </c>
      <c r="H10" s="88" t="s">
        <v>243</v>
      </c>
      <c r="I10" s="88" t="s">
        <v>244</v>
      </c>
      <c r="J10" s="88" t="s">
        <v>245</v>
      </c>
    </row>
    <row r="11" spans="1:10" ht="57.75" customHeight="1" x14ac:dyDescent="0.25">
      <c r="A11" s="89" t="str">
        <f>'Resp. 1'!B16</f>
        <v xml:space="preserve">Garantire il miglioramento della tempistica nei pagamenti rispetto allo standard relativo al 2020 </v>
      </c>
      <c r="B11" s="90"/>
      <c r="C11" s="91"/>
      <c r="D11" s="92">
        <f t="shared" ref="D11:D20" si="0">E11/100</f>
        <v>0</v>
      </c>
      <c r="E11" s="93"/>
      <c r="F11" s="94" t="str">
        <f>IF(E11&lt;=20,"X","")</f>
        <v>X</v>
      </c>
      <c r="G11" s="94" t="str">
        <f>IF(AND(E11&gt;20,E11&lt;=50),"X","")</f>
        <v/>
      </c>
      <c r="H11" s="94" t="str">
        <f>IF(AND(E11&gt;50,E11&lt;=70),"X","")</f>
        <v/>
      </c>
      <c r="I11" s="94" t="str">
        <f>IF(AND(E11&gt;70,E11&lt;=90),"X","")</f>
        <v/>
      </c>
      <c r="J11" s="94" t="str">
        <f>IF(AND(E11&gt;90,E11&lt;=100),"X","")</f>
        <v/>
      </c>
    </row>
    <row r="12" spans="1:10" ht="105" customHeight="1" x14ac:dyDescent="0.25">
      <c r="A12" s="89" t="str">
        <f>'Resp. 1'!B17</f>
        <v>Garantire un'efficace presidio degli elementi costitutivi ( approvvigionamento dei fattori produttivi; tempi di produzione; capacità di fronteggiare gli imprevisti; comunicazione interna;  etc.) del funzionamento dell'organizzazione al fine di definire e assicurare uno standard di funzionamento adeguato alle attese dell'amministrazione</v>
      </c>
      <c r="B12" s="96"/>
      <c r="C12" s="91"/>
      <c r="D12" s="92">
        <f t="shared" si="0"/>
        <v>0</v>
      </c>
      <c r="E12" s="93"/>
      <c r="F12" s="94" t="str">
        <f t="shared" ref="F12:F20" si="1">IF(E12&lt;=20,"X","")</f>
        <v>X</v>
      </c>
      <c r="G12" s="94" t="str">
        <f t="shared" ref="G12:G20" si="2">IF(AND(E12&gt;20,E12&lt;=50),"X","")</f>
        <v/>
      </c>
      <c r="H12" s="94" t="str">
        <f t="shared" ref="H12:H20" si="3">IF(AND(E12&gt;50,E12&lt;=70),"X","")</f>
        <v/>
      </c>
      <c r="I12" s="94" t="str">
        <f t="shared" ref="I12:I20" si="4">IF(AND(E12&gt;70,E12&lt;=90),"X","")</f>
        <v/>
      </c>
      <c r="J12" s="94" t="str">
        <f t="shared" ref="J12:J20" si="5">IF(AND(E12&gt;90,E12&lt;=100),"X","")</f>
        <v/>
      </c>
    </row>
    <row r="13" spans="1:10" ht="102.75" customHeight="1" x14ac:dyDescent="0.25">
      <c r="A13" s="89" t="str">
        <f>'Resp. 1'!B18</f>
        <v xml:space="preserve">Garantire il completamento delle procedure di reclutamento, avvio delle procedure di selezione del personale  programmate </v>
      </c>
      <c r="B13" s="96"/>
      <c r="C13" s="93"/>
      <c r="D13" s="92">
        <f t="shared" si="0"/>
        <v>0</v>
      </c>
      <c r="E13" s="93"/>
      <c r="F13" s="94" t="str">
        <f t="shared" si="1"/>
        <v>X</v>
      </c>
      <c r="G13" s="94" t="str">
        <f t="shared" si="2"/>
        <v/>
      </c>
      <c r="H13" s="94" t="str">
        <f t="shared" si="3"/>
        <v/>
      </c>
      <c r="I13" s="94" t="str">
        <f t="shared" si="4"/>
        <v/>
      </c>
      <c r="J13" s="94" t="str">
        <f t="shared" si="5"/>
        <v/>
      </c>
    </row>
    <row r="14" spans="1:10" ht="57.75" customHeight="1" x14ac:dyDescent="0.25">
      <c r="A14" s="89" t="str">
        <f>'Resp. 1'!B19</f>
        <v xml:space="preserve"> Garantire la soddisfazione dell'utenza e la pronta risposta alle istanze presentate</v>
      </c>
      <c r="B14" s="96"/>
      <c r="C14" s="93"/>
      <c r="D14" s="92">
        <f t="shared" si="0"/>
        <v>0</v>
      </c>
      <c r="E14" s="93"/>
      <c r="F14" s="94" t="str">
        <f t="shared" si="1"/>
        <v>X</v>
      </c>
      <c r="G14" s="94" t="str">
        <f t="shared" si="2"/>
        <v/>
      </c>
      <c r="H14" s="94" t="str">
        <f t="shared" si="3"/>
        <v/>
      </c>
      <c r="I14" s="94" t="str">
        <f t="shared" si="4"/>
        <v/>
      </c>
      <c r="J14" s="94" t="str">
        <f t="shared" si="5"/>
        <v/>
      </c>
    </row>
    <row r="15" spans="1:10" ht="57.75" customHeight="1" x14ac:dyDescent="0.25">
      <c r="A15" s="89" t="str">
        <f>'Resp. 1'!B20</f>
        <v>Attuazione delle misure previste dalla normativa e dal PTPCT dell'ente in materia di trasparenza e anticorruzione</v>
      </c>
      <c r="B15" s="96"/>
      <c r="C15" s="93"/>
      <c r="D15" s="92">
        <f t="shared" si="0"/>
        <v>0</v>
      </c>
      <c r="E15" s="93"/>
      <c r="F15" s="94" t="str">
        <f t="shared" si="1"/>
        <v>X</v>
      </c>
      <c r="G15" s="94" t="str">
        <f t="shared" si="2"/>
        <v/>
      </c>
      <c r="H15" s="94" t="str">
        <f t="shared" si="3"/>
        <v/>
      </c>
      <c r="I15" s="94" t="str">
        <f t="shared" si="4"/>
        <v/>
      </c>
      <c r="J15" s="94" t="str">
        <f t="shared" si="5"/>
        <v/>
      </c>
    </row>
    <row r="16" spans="1:10" ht="57.75" customHeight="1" x14ac:dyDescent="0.25">
      <c r="A16" s="89" t="str">
        <f>'Resp. 1'!B21</f>
        <v xml:space="preserve">Piano Transizione Digitale: perseguimento obiettivi locali. Adeguamento infrastrutture digitali, migrazione in cloud dei CED. Applicazione codice di condotta tecnologica ed esperti, per i progetti di sviluppo digitale. App IO: sviluppo servizi digitali e fruibilità sulla piattaforma </v>
      </c>
      <c r="B16" s="96"/>
      <c r="C16" s="93"/>
      <c r="D16" s="92">
        <f t="shared" si="0"/>
        <v>0</v>
      </c>
      <c r="E16" s="93"/>
      <c r="F16" s="94" t="str">
        <f t="shared" si="1"/>
        <v>X</v>
      </c>
      <c r="G16" s="94" t="str">
        <f t="shared" si="2"/>
        <v/>
      </c>
      <c r="H16" s="94" t="str">
        <f t="shared" si="3"/>
        <v/>
      </c>
      <c r="I16" s="94" t="str">
        <f t="shared" si="4"/>
        <v/>
      </c>
      <c r="J16" s="94" t="str">
        <f t="shared" si="5"/>
        <v/>
      </c>
    </row>
    <row r="17" spans="1:10" ht="57.75" customHeight="1" x14ac:dyDescent="0.25">
      <c r="A17" s="89" t="str">
        <f>'Resp. 1'!B22</f>
        <v>Assicurare l'implementazione degli strumenti informatici necessari a rendere i processi maggiormente veloci e controllabili, garantire la sicurezza delle informazioni gestite, fornire possibilità di accesso ai servizi da parte dei cittadini</v>
      </c>
      <c r="B17" s="89"/>
      <c r="C17" s="93">
        <v>60</v>
      </c>
      <c r="D17" s="92">
        <f t="shared" si="0"/>
        <v>0</v>
      </c>
      <c r="E17" s="93"/>
      <c r="F17" s="94" t="str">
        <f t="shared" si="1"/>
        <v>X</v>
      </c>
      <c r="G17" s="94" t="str">
        <f t="shared" si="2"/>
        <v/>
      </c>
      <c r="H17" s="94" t="str">
        <f t="shared" si="3"/>
        <v/>
      </c>
      <c r="I17" s="94" t="str">
        <f t="shared" si="4"/>
        <v/>
      </c>
      <c r="J17" s="94" t="str">
        <f t="shared" si="5"/>
        <v/>
      </c>
    </row>
    <row r="18" spans="1:10" ht="26.25" customHeight="1" x14ac:dyDescent="0.25">
      <c r="A18" s="89">
        <f>'Resp. 1'!B23</f>
        <v>0</v>
      </c>
      <c r="B18" s="96"/>
      <c r="C18" s="93"/>
      <c r="D18" s="92">
        <f t="shared" si="0"/>
        <v>0</v>
      </c>
      <c r="E18" s="93"/>
      <c r="F18" s="94" t="str">
        <f t="shared" si="1"/>
        <v>X</v>
      </c>
      <c r="G18" s="94" t="str">
        <f t="shared" si="2"/>
        <v/>
      </c>
      <c r="H18" s="94" t="str">
        <f t="shared" si="3"/>
        <v/>
      </c>
      <c r="I18" s="94" t="str">
        <f t="shared" si="4"/>
        <v/>
      </c>
      <c r="J18" s="94" t="str">
        <f t="shared" si="5"/>
        <v/>
      </c>
    </row>
    <row r="19" spans="1:10" ht="26.25" customHeight="1" x14ac:dyDescent="0.25">
      <c r="A19" s="89">
        <f>'Resp. 1'!B24</f>
        <v>0</v>
      </c>
      <c r="B19" s="96"/>
      <c r="C19" s="93"/>
      <c r="D19" s="92">
        <f t="shared" si="0"/>
        <v>0</v>
      </c>
      <c r="E19" s="93"/>
      <c r="F19" s="94" t="str">
        <f t="shared" si="1"/>
        <v>X</v>
      </c>
      <c r="G19" s="94" t="str">
        <f t="shared" si="2"/>
        <v/>
      </c>
      <c r="H19" s="94" t="str">
        <f t="shared" si="3"/>
        <v/>
      </c>
      <c r="I19" s="94" t="str">
        <f t="shared" si="4"/>
        <v/>
      </c>
      <c r="J19" s="94" t="str">
        <f t="shared" si="5"/>
        <v/>
      </c>
    </row>
    <row r="20" spans="1:10" ht="26.25" customHeight="1" x14ac:dyDescent="0.25">
      <c r="A20" s="89">
        <f>'Resp. 1'!B25</f>
        <v>0</v>
      </c>
      <c r="B20" s="96"/>
      <c r="C20" s="93"/>
      <c r="D20" s="92">
        <f t="shared" si="0"/>
        <v>0</v>
      </c>
      <c r="E20" s="93"/>
      <c r="F20" s="94" t="str">
        <f t="shared" si="1"/>
        <v>X</v>
      </c>
      <c r="G20" s="94" t="str">
        <f t="shared" si="2"/>
        <v/>
      </c>
      <c r="H20" s="94" t="str">
        <f t="shared" si="3"/>
        <v/>
      </c>
      <c r="I20" s="94" t="str">
        <f t="shared" si="4"/>
        <v/>
      </c>
      <c r="J20" s="94" t="str">
        <f t="shared" si="5"/>
        <v/>
      </c>
    </row>
    <row r="21" spans="1:10" x14ac:dyDescent="0.25">
      <c r="A21" s="97" t="s">
        <v>246</v>
      </c>
      <c r="B21" s="98" t="str">
        <f>IF(C21=60,"Pesatura Adeguata","Pesatura Inadeguata")</f>
        <v>Pesatura Adeguata</v>
      </c>
      <c r="C21" s="99">
        <f>SUM(C11:C20)</f>
        <v>60</v>
      </c>
      <c r="D21" s="99"/>
      <c r="E21" s="100">
        <f>SUM(G21:J21)/C21</f>
        <v>0</v>
      </c>
      <c r="F21" s="101"/>
      <c r="G21" s="102">
        <f>IF(G11="x",C11*D11)+IF(G12="x",C12*D12)+IF(G13="x",C13*D13)+IF(G14="x",C14*D14)+IF(G15="x",C15*D15)+IF(G16="x",C16*D16)+IF(G17="x",C17*D17)+IF(G18="x",C18*D18)+IF(G19="x",C19*D19)+IF(G20="x",C20*D20)</f>
        <v>0</v>
      </c>
      <c r="H21" s="102">
        <f>IF(H11="x",C11*D11)+IF(H12="x",C12*D12)+IF(H13="x",C13*D13)+IF(H14="x",C14*D14)+IF(H15="x",C15*D15)+IF(H16="x",C16*D16)+IF(H17="x",C17*D17)+IF(H18="x",C18*D18)+IF(H19="x",C19*D19)+IF(H20="x",C20*D20)</f>
        <v>0</v>
      </c>
      <c r="I21" s="102">
        <f>IF(I11="x",C11*D11)+IF(I12="x",C12*D12)+IF(I13="x",C13*D13)+IF(I14="x",C14*D14)+IF(I15="x",C15*D15)+IF(I16="x",C16*D16)+IF(I17="x",C17*D17)+IF(I18="x",C18*D18)+IF(I19="x",C19*D19)+IF(I20="x",C20*D20)</f>
        <v>0</v>
      </c>
      <c r="J21" s="102">
        <f>IF(J11="x",C11*D11)+IF(J12="x",C12*D12)+IF(J13="x",C13*D13)+IF(J14="x",C14*D14)+IF(J15="x",C15*D15)+IF(J16="x",C16*D16)+IF(J17="x",C17*D17)+IF(J18="x",C18*D18)+IF(J19="x",C19*D19)+IF(J19="x",C19*D19)</f>
        <v>0</v>
      </c>
    </row>
    <row r="22" spans="1:10" ht="3" customHeight="1" x14ac:dyDescent="0.25">
      <c r="A22" s="496"/>
      <c r="B22" s="497"/>
      <c r="C22" s="497"/>
      <c r="D22" s="300"/>
      <c r="E22" s="496"/>
      <c r="F22" s="497"/>
      <c r="G22" s="497"/>
      <c r="H22" s="496"/>
      <c r="I22" s="497"/>
      <c r="J22" s="497"/>
    </row>
    <row r="23" spans="1:10" ht="42" customHeight="1" x14ac:dyDescent="0.25">
      <c r="A23" s="87" t="s">
        <v>247</v>
      </c>
      <c r="B23" s="87" t="s">
        <v>238</v>
      </c>
      <c r="C23" s="88" t="s">
        <v>239</v>
      </c>
      <c r="D23" s="88" t="s">
        <v>240</v>
      </c>
      <c r="E23" s="88" t="s">
        <v>241</v>
      </c>
      <c r="F23" s="88" t="s">
        <v>242</v>
      </c>
      <c r="G23" s="88" t="s">
        <v>57</v>
      </c>
      <c r="H23" s="88" t="s">
        <v>243</v>
      </c>
      <c r="I23" s="88" t="s">
        <v>244</v>
      </c>
      <c r="J23" s="88" t="s">
        <v>245</v>
      </c>
    </row>
    <row r="24" spans="1:10" s="105" customFormat="1" ht="27" customHeight="1" x14ac:dyDescent="0.25">
      <c r="A24" s="96">
        <f>'Resp. 1'!B35</f>
        <v>0</v>
      </c>
      <c r="B24" s="95"/>
      <c r="C24" s="104">
        <v>20</v>
      </c>
      <c r="D24" s="92">
        <f>E24/100</f>
        <v>0</v>
      </c>
      <c r="E24" s="93"/>
      <c r="F24" s="94" t="str">
        <f t="shared" ref="F24:F34" si="6">IF(E24&lt;=20,"X","")</f>
        <v>X</v>
      </c>
      <c r="G24" s="94" t="str">
        <f t="shared" ref="G24:G34" si="7">IF(AND(E24&gt;20,E24&lt;=50),"X","")</f>
        <v/>
      </c>
      <c r="H24" s="94" t="str">
        <f t="shared" ref="H24:H34" si="8">IF(AND(E24&gt;50,E24&lt;=70),"X","")</f>
        <v/>
      </c>
      <c r="I24" s="94" t="str">
        <f t="shared" ref="I24:I34" si="9">IF(AND(E24&gt;70,E24&lt;=90),"X","")</f>
        <v/>
      </c>
      <c r="J24" s="94" t="str">
        <f>IF(AND(E24&gt;90,E24&lt;=100),"X","")</f>
        <v/>
      </c>
    </row>
    <row r="25" spans="1:10" s="105" customFormat="1" ht="27" customHeight="1" x14ac:dyDescent="0.25">
      <c r="A25" s="96" t="str">
        <f>'Resp. 1'!B36</f>
        <v>Mantenimento della funzionalità organizzativa dell'ente in relazione alla gestione dell'emergenza Covid-19 e rendicontazione delle attività svolte in remoto o in loco presso l'ente - Regolamentazione del lavoro agile</v>
      </c>
      <c r="B25" s="96"/>
      <c r="C25" s="104"/>
      <c r="D25" s="92">
        <f t="shared" ref="D25:D31" si="10">E25/100</f>
        <v>0</v>
      </c>
      <c r="E25" s="93"/>
      <c r="F25" s="94" t="str">
        <f t="shared" si="6"/>
        <v>X</v>
      </c>
      <c r="G25" s="94" t="str">
        <f t="shared" si="7"/>
        <v/>
      </c>
      <c r="H25" s="94" t="str">
        <f t="shared" si="8"/>
        <v/>
      </c>
      <c r="I25" s="94" t="str">
        <f t="shared" si="9"/>
        <v/>
      </c>
      <c r="J25" s="94" t="str">
        <f t="shared" ref="J25:J31" si="11">IF(AND(E25&gt;90,E25&lt;=100),"X","")</f>
        <v/>
      </c>
    </row>
    <row r="26" spans="1:10" s="105" customFormat="1" ht="27" customHeight="1" x14ac:dyDescent="0.25">
      <c r="A26" s="96" t="str">
        <f>'Resp. 1'!B37</f>
        <v>Capacità di Programmazione: Tempestività nella predisposizione dei documenti di programmazione</v>
      </c>
      <c r="B26" s="96"/>
      <c r="C26" s="104"/>
      <c r="D26" s="92">
        <f t="shared" si="10"/>
        <v>0</v>
      </c>
      <c r="E26" s="93"/>
      <c r="F26" s="94" t="str">
        <f t="shared" si="6"/>
        <v>X</v>
      </c>
      <c r="G26" s="94" t="str">
        <f t="shared" si="7"/>
        <v/>
      </c>
      <c r="H26" s="94" t="str">
        <f t="shared" si="8"/>
        <v/>
      </c>
      <c r="I26" s="94" t="str">
        <f t="shared" si="9"/>
        <v/>
      </c>
      <c r="J26" s="94" t="str">
        <f t="shared" si="11"/>
        <v/>
      </c>
    </row>
    <row r="27" spans="1:10" s="105" customFormat="1" ht="27" customHeight="1" x14ac:dyDescent="0.25">
      <c r="A27" s="96">
        <f>'Resp. 1'!B38</f>
        <v>0</v>
      </c>
      <c r="B27" s="96"/>
      <c r="C27" s="104"/>
      <c r="D27" s="92">
        <f t="shared" si="10"/>
        <v>0</v>
      </c>
      <c r="E27" s="93"/>
      <c r="F27" s="94" t="str">
        <f t="shared" si="6"/>
        <v>X</v>
      </c>
      <c r="G27" s="94" t="str">
        <f t="shared" si="7"/>
        <v/>
      </c>
      <c r="H27" s="94" t="str">
        <f t="shared" si="8"/>
        <v/>
      </c>
      <c r="I27" s="94" t="str">
        <f t="shared" si="9"/>
        <v/>
      </c>
      <c r="J27" s="94" t="str">
        <f t="shared" si="11"/>
        <v/>
      </c>
    </row>
    <row r="28" spans="1:10" s="105" customFormat="1" ht="27" customHeight="1" x14ac:dyDescent="0.25">
      <c r="A28" s="96">
        <f>'Resp. 1'!B39</f>
        <v>0</v>
      </c>
      <c r="B28" s="96"/>
      <c r="C28" s="106"/>
      <c r="D28" s="92">
        <f t="shared" si="10"/>
        <v>0</v>
      </c>
      <c r="E28" s="93"/>
      <c r="F28" s="94" t="str">
        <f t="shared" si="6"/>
        <v>X</v>
      </c>
      <c r="G28" s="94" t="str">
        <f t="shared" si="7"/>
        <v/>
      </c>
      <c r="H28" s="94" t="str">
        <f t="shared" si="8"/>
        <v/>
      </c>
      <c r="I28" s="94" t="str">
        <f t="shared" si="9"/>
        <v/>
      </c>
      <c r="J28" s="94" t="str">
        <f t="shared" si="11"/>
        <v/>
      </c>
    </row>
    <row r="29" spans="1:10" s="105" customFormat="1" ht="27" customHeight="1" x14ac:dyDescent="0.25">
      <c r="A29" s="96">
        <f>'Resp. 1'!B40</f>
        <v>0</v>
      </c>
      <c r="B29" s="96"/>
      <c r="C29" s="106"/>
      <c r="D29" s="92">
        <f t="shared" si="10"/>
        <v>0</v>
      </c>
      <c r="E29" s="93"/>
      <c r="F29" s="94" t="str">
        <f t="shared" si="6"/>
        <v>X</v>
      </c>
      <c r="G29" s="94" t="str">
        <f t="shared" si="7"/>
        <v/>
      </c>
      <c r="H29" s="94" t="str">
        <f t="shared" si="8"/>
        <v/>
      </c>
      <c r="I29" s="94" t="str">
        <f t="shared" si="9"/>
        <v/>
      </c>
      <c r="J29" s="94" t="str">
        <f t="shared" si="11"/>
        <v/>
      </c>
    </row>
    <row r="30" spans="1:10" s="105" customFormat="1" ht="27" customHeight="1" x14ac:dyDescent="0.25">
      <c r="A30" s="96">
        <f>'Resp. 1'!B41</f>
        <v>0</v>
      </c>
      <c r="B30" s="96"/>
      <c r="C30" s="106"/>
      <c r="D30" s="92">
        <f t="shared" si="10"/>
        <v>0</v>
      </c>
      <c r="E30" s="93"/>
      <c r="F30" s="94" t="str">
        <f t="shared" si="6"/>
        <v>X</v>
      </c>
      <c r="G30" s="94" t="str">
        <f t="shared" si="7"/>
        <v/>
      </c>
      <c r="H30" s="94" t="str">
        <f t="shared" si="8"/>
        <v/>
      </c>
      <c r="I30" s="94" t="str">
        <f t="shared" si="9"/>
        <v/>
      </c>
      <c r="J30" s="94" t="str">
        <f t="shared" si="11"/>
        <v/>
      </c>
    </row>
    <row r="31" spans="1:10" s="105" customFormat="1" ht="27" customHeight="1" x14ac:dyDescent="0.25">
      <c r="A31" s="96">
        <f>'Resp. 1'!B42</f>
        <v>0</v>
      </c>
      <c r="B31" s="96"/>
      <c r="C31" s="106"/>
      <c r="D31" s="92">
        <f t="shared" si="10"/>
        <v>0</v>
      </c>
      <c r="E31" s="93"/>
      <c r="F31" s="94" t="str">
        <f t="shared" si="6"/>
        <v>X</v>
      </c>
      <c r="G31" s="94" t="str">
        <f t="shared" si="7"/>
        <v/>
      </c>
      <c r="H31" s="94" t="str">
        <f t="shared" si="8"/>
        <v/>
      </c>
      <c r="I31" s="94" t="str">
        <f t="shared" si="9"/>
        <v/>
      </c>
      <c r="J31" s="94" t="str">
        <f t="shared" si="11"/>
        <v/>
      </c>
    </row>
    <row r="32" spans="1:10" ht="42" customHeight="1" x14ac:dyDescent="0.25">
      <c r="A32" s="299" t="s">
        <v>248</v>
      </c>
      <c r="B32" s="299" t="s">
        <v>249</v>
      </c>
      <c r="C32" s="88" t="s">
        <v>239</v>
      </c>
      <c r="D32" s="88" t="s">
        <v>240</v>
      </c>
      <c r="E32" s="88" t="s">
        <v>241</v>
      </c>
      <c r="F32" s="107" t="s">
        <v>250</v>
      </c>
      <c r="G32" s="107" t="s">
        <v>251</v>
      </c>
      <c r="H32" s="107" t="s">
        <v>252</v>
      </c>
      <c r="I32" s="107" t="s">
        <v>253</v>
      </c>
      <c r="J32" s="107" t="s">
        <v>254</v>
      </c>
    </row>
    <row r="33" spans="1:11" s="105" customFormat="1" ht="49.5" customHeight="1" x14ac:dyDescent="0.25">
      <c r="A33" s="96" t="s">
        <v>321</v>
      </c>
      <c r="B33" s="96" t="s">
        <v>322</v>
      </c>
      <c r="C33" s="106">
        <v>20</v>
      </c>
      <c r="D33" s="92">
        <f>E33/100</f>
        <v>0</v>
      </c>
      <c r="E33" s="93"/>
      <c r="F33" s="94" t="str">
        <f t="shared" si="6"/>
        <v>X</v>
      </c>
      <c r="G33" s="94" t="str">
        <f t="shared" si="7"/>
        <v/>
      </c>
      <c r="H33" s="94" t="str">
        <f t="shared" si="8"/>
        <v/>
      </c>
      <c r="I33" s="94" t="str">
        <f t="shared" si="9"/>
        <v/>
      </c>
      <c r="J33" s="94" t="str">
        <f t="shared" ref="J33:J39" si="12">IF(AND(E33&gt;90,E33&lt;=100),"X","")</f>
        <v/>
      </c>
    </row>
    <row r="34" spans="1:11" s="105" customFormat="1" ht="18.75" customHeight="1" x14ac:dyDescent="0.25">
      <c r="A34" s="96"/>
      <c r="B34" s="96"/>
      <c r="C34" s="106"/>
      <c r="D34" s="92">
        <f t="shared" ref="D34:D39" si="13">E34/100</f>
        <v>0</v>
      </c>
      <c r="E34" s="93"/>
      <c r="F34" s="94" t="str">
        <f t="shared" si="6"/>
        <v>X</v>
      </c>
      <c r="G34" s="94" t="str">
        <f t="shared" si="7"/>
        <v/>
      </c>
      <c r="H34" s="94" t="str">
        <f t="shared" si="8"/>
        <v/>
      </c>
      <c r="I34" s="94" t="str">
        <f t="shared" si="9"/>
        <v/>
      </c>
      <c r="J34" s="94" t="str">
        <f t="shared" si="12"/>
        <v/>
      </c>
    </row>
    <row r="35" spans="1:11" s="105" customFormat="1" ht="18.75" customHeight="1" x14ac:dyDescent="0.25">
      <c r="A35" s="96"/>
      <c r="B35" s="96"/>
      <c r="C35" s="106"/>
      <c r="D35" s="92">
        <f t="shared" si="13"/>
        <v>0</v>
      </c>
      <c r="E35" s="93"/>
      <c r="F35" s="94" t="str">
        <f>IF(E35&lt;=20,"X","")</f>
        <v>X</v>
      </c>
      <c r="G35" s="94" t="str">
        <f>IF(AND(E35&gt;20,E35&lt;=50),"X","")</f>
        <v/>
      </c>
      <c r="H35" s="94" t="str">
        <f>IF(AND(E35&gt;50,E35&lt;=70),"X","")</f>
        <v/>
      </c>
      <c r="I35" s="94" t="str">
        <f>IF(AND(E35&gt;70,E35&lt;=90),"X","")</f>
        <v/>
      </c>
      <c r="J35" s="94" t="str">
        <f t="shared" si="12"/>
        <v/>
      </c>
    </row>
    <row r="36" spans="1:11" s="105" customFormat="1" ht="18.75" customHeight="1" x14ac:dyDescent="0.25">
      <c r="A36" s="96"/>
      <c r="B36" s="96"/>
      <c r="C36" s="106"/>
      <c r="D36" s="92">
        <f t="shared" si="13"/>
        <v>0</v>
      </c>
      <c r="E36" s="93"/>
      <c r="F36" s="94" t="str">
        <f>IF(E36&lt;=20,"X","")</f>
        <v>X</v>
      </c>
      <c r="G36" s="94" t="str">
        <f>IF(AND(E36&gt;20,E36&lt;=50),"X","")</f>
        <v/>
      </c>
      <c r="H36" s="94" t="str">
        <f>IF(AND(E36&gt;50,E36&lt;=70),"X","")</f>
        <v/>
      </c>
      <c r="I36" s="94" t="str">
        <f>IF(AND(E36&gt;70,E36&lt;=90),"X","")</f>
        <v/>
      </c>
      <c r="J36" s="94" t="str">
        <f t="shared" si="12"/>
        <v/>
      </c>
    </row>
    <row r="37" spans="1:11" s="105" customFormat="1" ht="18.75" customHeight="1" x14ac:dyDescent="0.25">
      <c r="A37" s="96"/>
      <c r="B37" s="96"/>
      <c r="C37" s="106"/>
      <c r="D37" s="92">
        <f t="shared" si="13"/>
        <v>0</v>
      </c>
      <c r="E37" s="93"/>
      <c r="F37" s="94" t="str">
        <f>IF(E37&lt;=20,"X","")</f>
        <v>X</v>
      </c>
      <c r="G37" s="94" t="str">
        <f>IF(AND(E37&gt;20,E37&lt;=50),"X","")</f>
        <v/>
      </c>
      <c r="H37" s="94" t="str">
        <f>IF(AND(E37&gt;50,E37&lt;=70),"X","")</f>
        <v/>
      </c>
      <c r="I37" s="94" t="str">
        <f>IF(AND(E37&gt;70,E37&lt;=90),"X","")</f>
        <v/>
      </c>
      <c r="J37" s="94" t="str">
        <f t="shared" si="12"/>
        <v/>
      </c>
    </row>
    <row r="38" spans="1:11" s="105" customFormat="1" ht="18.75" customHeight="1" x14ac:dyDescent="0.25">
      <c r="A38" s="96"/>
      <c r="B38" s="96"/>
      <c r="C38" s="106"/>
      <c r="D38" s="92">
        <f t="shared" si="13"/>
        <v>0</v>
      </c>
      <c r="E38" s="93"/>
      <c r="F38" s="94" t="str">
        <f>IF(E38&lt;=20,"X","")</f>
        <v>X</v>
      </c>
      <c r="G38" s="94" t="str">
        <f>IF(AND(E38&gt;20,E38&lt;=50),"X","")</f>
        <v/>
      </c>
      <c r="H38" s="94" t="str">
        <f>IF(AND(E38&gt;50,E38&lt;=70),"X","")</f>
        <v/>
      </c>
      <c r="I38" s="94" t="str">
        <f>IF(AND(E38&gt;70,E38&lt;=90),"X","")</f>
        <v/>
      </c>
      <c r="J38" s="94" t="str">
        <f t="shared" si="12"/>
        <v/>
      </c>
    </row>
    <row r="39" spans="1:11" s="105" customFormat="1" ht="18.75" customHeight="1" x14ac:dyDescent="0.25">
      <c r="A39" s="96"/>
      <c r="B39" s="96"/>
      <c r="C39" s="106"/>
      <c r="D39" s="92">
        <f t="shared" si="13"/>
        <v>0</v>
      </c>
      <c r="E39" s="93"/>
      <c r="F39" s="94" t="str">
        <f>IF(E39&lt;=20,"X","")</f>
        <v>X</v>
      </c>
      <c r="G39" s="94" t="str">
        <f>IF(AND(E39&gt;20,E39&lt;=50),"X","")</f>
        <v/>
      </c>
      <c r="H39" s="94" t="str">
        <f>IF(AND(E39&gt;50,E39&lt;=70),"X","")</f>
        <v/>
      </c>
      <c r="I39" s="94" t="str">
        <f>IF(AND(E39&gt;70,E39&lt;=90),"X","")</f>
        <v/>
      </c>
      <c r="J39" s="94" t="str">
        <f t="shared" si="12"/>
        <v/>
      </c>
    </row>
    <row r="40" spans="1:11" ht="25.5" x14ac:dyDescent="0.25">
      <c r="A40" s="97" t="s">
        <v>255</v>
      </c>
      <c r="B40" s="98" t="str">
        <f>IF(C40=40,"Pesatura Adeguata","Pesatura Inadeguata")</f>
        <v>Pesatura Adeguata</v>
      </c>
      <c r="C40" s="106">
        <f>SUM(C24:C35)</f>
        <v>40</v>
      </c>
      <c r="D40" s="299"/>
      <c r="E40" s="100">
        <f>SUM(G40:J40)/C40</f>
        <v>0</v>
      </c>
      <c r="F40" s="108"/>
      <c r="G40" s="109">
        <f>IF(G24="x",C24*D24)+IF(G25="x",C25*D25)+IF(G26="x",C26*D26)+IF(G27="x",C27*D27)+IF(G28="x",C28*D28)+IF(G29="x",C29*D29)+IF(G30="x",C30*D30)+IF(G31="x",C31*D31)+IF(G33="x",C33*D33)+IF(G34="x",C34*D34)+IF(G35="x",C35*D35)+IF(G36="x",C36*D36)+IF(G37="x",C37*D37)+IF(G38="x",C38*D38)+IF(G39="x",C39*D39)</f>
        <v>0</v>
      </c>
      <c r="H40" s="109">
        <f>IF(H24="x",C24*D24)+IF(H25="x",C25*D25)+IF(H26="x",C26*D26)+IF(H27="x",C27*D27)+IF(H28="x",C28*D28)+IF(H29="x",C29*D29)+IF(H30="x",C30*D30)+IF(H31="x",C31*D31)+IF(H33="x",C33*D33)+IF(H34="x",C34*D34)+IF(H35="x",C35*D35)+IF(H36="x",C36*D36)+IF(H37="x",C37*D37)+IF(H38="x",C38*D38)+IF(H39="x",C39*D39)</f>
        <v>0</v>
      </c>
      <c r="I40" s="109">
        <f>IF(I24="x",C24*D24)+IF(I25="x",C25*D25)+IF(I26="x",C26*D26)+IF(I27="x",C27*D27)+IF(I28="x",C28*D28)+IF(I29="x",C29*D29)+IF(I30="x",C30*D30)+IF(I31="x",C31*D31)+IF(I33="x",C33*D33)+IF(I34="x",C34*D34)+IF(I35="x",C35*D35)+IF(I36="x",C36*D36)+IF(I37="x",C37*D37)+IF(I38="x",C38*D38)+IF(I39="x",C39*D39)</f>
        <v>0</v>
      </c>
      <c r="J40" s="109">
        <f>IF(J24="x",C24*D24)+IF(J25="x",C25*D25)+IF(J26="x",C26*D26)+IF(J27="x",C27*D27)+IF(J28="x",C28*D28)+IF(J29="x",C29*D29)+IF(J30="x",C30*D30)+IF(J31="x",C31*D31)+IF(J33="x",C33*D33)+IF(J34="x",C34*D34)+IF(J35="x",C35*D35)+IF(J36="x",C36*D36)+IF(J37="x",C37*D37)+IF(J38="x",C38*D38)+IF(J39="x",C39*D39)</f>
        <v>0</v>
      </c>
    </row>
    <row r="41" spans="1:11" s="117" customFormat="1" ht="18" customHeight="1" x14ac:dyDescent="0.25">
      <c r="A41" s="110"/>
      <c r="B41" s="111"/>
      <c r="C41" s="112"/>
      <c r="D41" s="112" t="s">
        <v>256</v>
      </c>
      <c r="E41" s="113"/>
      <c r="F41" s="114"/>
      <c r="G41" s="114"/>
      <c r="H41" s="114"/>
      <c r="I41" s="114"/>
      <c r="J41" s="115"/>
      <c r="K41" s="116"/>
    </row>
    <row r="42" spans="1:11" ht="16.5" customHeight="1" x14ac:dyDescent="0.25">
      <c r="A42" s="486" t="s">
        <v>257</v>
      </c>
      <c r="B42" s="487"/>
      <c r="C42" s="99">
        <f>SUM(G21:J21)</f>
        <v>0</v>
      </c>
      <c r="D42" s="118">
        <f>C42/60</f>
        <v>0</v>
      </c>
      <c r="E42" s="119"/>
      <c r="F42" s="120"/>
      <c r="G42" s="120"/>
      <c r="H42" s="120"/>
      <c r="I42" s="120"/>
      <c r="J42" s="121"/>
      <c r="K42" s="122"/>
    </row>
    <row r="43" spans="1:11" ht="17.25" customHeight="1" x14ac:dyDescent="0.25">
      <c r="A43" s="123" t="s">
        <v>200</v>
      </c>
      <c r="B43" s="124"/>
      <c r="C43" s="125"/>
      <c r="D43" s="125"/>
      <c r="E43" s="488" t="s">
        <v>258</v>
      </c>
      <c r="F43" s="488"/>
      <c r="G43" s="489"/>
      <c r="H43" s="126">
        <f>C42+C44</f>
        <v>0</v>
      </c>
      <c r="I43" s="125" t="s">
        <v>259</v>
      </c>
      <c r="J43" s="127"/>
      <c r="K43" s="122"/>
    </row>
    <row r="44" spans="1:11" ht="16.5" customHeight="1" x14ac:dyDescent="0.25">
      <c r="A44" s="486" t="s">
        <v>260</v>
      </c>
      <c r="B44" s="487"/>
      <c r="C44" s="99">
        <f>SUM(F40:J40)</f>
        <v>0</v>
      </c>
      <c r="D44" s="118" t="s">
        <v>256</v>
      </c>
      <c r="E44" s="119"/>
      <c r="F44" s="120"/>
      <c r="G44" s="120"/>
      <c r="H44" s="120"/>
      <c r="I44" s="120"/>
      <c r="J44" s="121"/>
      <c r="K44" s="122"/>
    </row>
    <row r="45" spans="1:11" ht="26.25" customHeight="1" x14ac:dyDescent="0.25">
      <c r="A45" s="128"/>
      <c r="B45" s="129"/>
      <c r="C45" s="129"/>
      <c r="D45" s="129"/>
      <c r="E45" s="130"/>
      <c r="F45" s="131"/>
      <c r="G45" s="131"/>
      <c r="H45" s="131"/>
      <c r="I45" s="131"/>
      <c r="J45" s="132"/>
      <c r="K45" s="122"/>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216" priority="31" stopIfTrue="1" operator="equal">
      <formula>"Pesatura Inadeguata"</formula>
    </cfRule>
  </conditionalFormatting>
  <conditionalFormatting sqref="F11">
    <cfRule type="cellIs" dxfId="215" priority="30" stopIfTrue="1" operator="equal">
      <formula>"x"</formula>
    </cfRule>
  </conditionalFormatting>
  <conditionalFormatting sqref="G11">
    <cfRule type="cellIs" dxfId="214" priority="27" stopIfTrue="1" operator="equal">
      <formula>"x"</formula>
    </cfRule>
    <cfRule type="cellIs" dxfId="213" priority="29" stopIfTrue="1" operator="equal">
      <formula>"x"</formula>
    </cfRule>
  </conditionalFormatting>
  <conditionalFormatting sqref="H11">
    <cfRule type="cellIs" dxfId="212" priority="28" stopIfTrue="1" operator="equal">
      <formula>"x"</formula>
    </cfRule>
  </conditionalFormatting>
  <conditionalFormatting sqref="I11">
    <cfRule type="cellIs" dxfId="211" priority="26" stopIfTrue="1" operator="equal">
      <formula>"x"</formula>
    </cfRule>
  </conditionalFormatting>
  <conditionalFormatting sqref="J11">
    <cfRule type="cellIs" dxfId="210" priority="25" stopIfTrue="1" operator="equal">
      <formula>"x"</formula>
    </cfRule>
  </conditionalFormatting>
  <conditionalFormatting sqref="F12">
    <cfRule type="cellIs" dxfId="209" priority="24" stopIfTrue="1" operator="equal">
      <formula>"x"</formula>
    </cfRule>
  </conditionalFormatting>
  <conditionalFormatting sqref="G12">
    <cfRule type="cellIs" dxfId="208" priority="21" stopIfTrue="1" operator="equal">
      <formula>"x"</formula>
    </cfRule>
    <cfRule type="cellIs" dxfId="207" priority="23" stopIfTrue="1" operator="equal">
      <formula>"x"</formula>
    </cfRule>
  </conditionalFormatting>
  <conditionalFormatting sqref="H12">
    <cfRule type="cellIs" dxfId="206" priority="22" stopIfTrue="1" operator="equal">
      <formula>"x"</formula>
    </cfRule>
  </conditionalFormatting>
  <conditionalFormatting sqref="I12">
    <cfRule type="cellIs" dxfId="205" priority="20" stopIfTrue="1" operator="equal">
      <formula>"x"</formula>
    </cfRule>
  </conditionalFormatting>
  <conditionalFormatting sqref="J12">
    <cfRule type="cellIs" dxfId="204" priority="19" stopIfTrue="1" operator="equal">
      <formula>"x"</formula>
    </cfRule>
  </conditionalFormatting>
  <conditionalFormatting sqref="F24:F31">
    <cfRule type="cellIs" dxfId="203" priority="18" stopIfTrue="1" operator="equal">
      <formula>"x"</formula>
    </cfRule>
  </conditionalFormatting>
  <conditionalFormatting sqref="G24:G31">
    <cfRule type="cellIs" dxfId="202" priority="15" stopIfTrue="1" operator="equal">
      <formula>"x"</formula>
    </cfRule>
    <cfRule type="cellIs" dxfId="201" priority="17" stopIfTrue="1" operator="equal">
      <formula>"x"</formula>
    </cfRule>
  </conditionalFormatting>
  <conditionalFormatting sqref="H24:H31">
    <cfRule type="cellIs" dxfId="200" priority="16" stopIfTrue="1" operator="equal">
      <formula>"x"</formula>
    </cfRule>
  </conditionalFormatting>
  <conditionalFormatting sqref="I24:I31">
    <cfRule type="cellIs" dxfId="199" priority="14" stopIfTrue="1" operator="equal">
      <formula>"x"</formula>
    </cfRule>
  </conditionalFormatting>
  <conditionalFormatting sqref="J24:J31">
    <cfRule type="cellIs" dxfId="198" priority="13" stopIfTrue="1" operator="equal">
      <formula>"x"</formula>
    </cfRule>
  </conditionalFormatting>
  <conditionalFormatting sqref="F33:F39">
    <cfRule type="cellIs" dxfId="197" priority="12" stopIfTrue="1" operator="equal">
      <formula>"x"</formula>
    </cfRule>
  </conditionalFormatting>
  <conditionalFormatting sqref="G33:G39">
    <cfRule type="cellIs" dxfId="196" priority="9" stopIfTrue="1" operator="equal">
      <formula>"x"</formula>
    </cfRule>
    <cfRule type="cellIs" dxfId="195" priority="11" stopIfTrue="1" operator="equal">
      <formula>"x"</formula>
    </cfRule>
  </conditionalFormatting>
  <conditionalFormatting sqref="H33:H39">
    <cfRule type="cellIs" dxfId="194" priority="10" stopIfTrue="1" operator="equal">
      <formula>"x"</formula>
    </cfRule>
  </conditionalFormatting>
  <conditionalFormatting sqref="I33:I39">
    <cfRule type="cellIs" dxfId="193" priority="8" stopIfTrue="1" operator="equal">
      <formula>"x"</formula>
    </cfRule>
  </conditionalFormatting>
  <conditionalFormatting sqref="J33:J39">
    <cfRule type="cellIs" dxfId="192" priority="7" stopIfTrue="1" operator="equal">
      <formula>"x"</formula>
    </cfRule>
  </conditionalFormatting>
  <conditionalFormatting sqref="F13:F20">
    <cfRule type="cellIs" dxfId="191" priority="6" stopIfTrue="1" operator="equal">
      <formula>"x"</formula>
    </cfRule>
  </conditionalFormatting>
  <conditionalFormatting sqref="G13:G20">
    <cfRule type="cellIs" dxfId="190" priority="3" stopIfTrue="1" operator="equal">
      <formula>"x"</formula>
    </cfRule>
    <cfRule type="cellIs" dxfId="189" priority="5" stopIfTrue="1" operator="equal">
      <formula>"x"</formula>
    </cfRule>
  </conditionalFormatting>
  <conditionalFormatting sqref="H13:H20">
    <cfRule type="cellIs" dxfId="188" priority="4" stopIfTrue="1" operator="equal">
      <formula>"x"</formula>
    </cfRule>
  </conditionalFormatting>
  <conditionalFormatting sqref="I13:I20">
    <cfRule type="cellIs" dxfId="187" priority="2" stopIfTrue="1" operator="equal">
      <formula>"x"</formula>
    </cfRule>
  </conditionalFormatting>
  <conditionalFormatting sqref="J13:J20">
    <cfRule type="cellIs" dxfId="186" priority="1" stopIfTrue="1" operator="equal">
      <formula>"x"</formula>
    </cfRule>
  </conditionalFormatting>
  <pageMargins left="0.7" right="0.7" top="0.75" bottom="0.75" header="0.3" footer="0.3"/>
  <pageSetup paperSize="9" scale="65" orientation="landscape"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workbookViewId="0">
      <selection activeCell="A28" sqref="A1:IV65536"/>
    </sheetView>
  </sheetViews>
  <sheetFormatPr defaultRowHeight="12.75" x14ac:dyDescent="0.25"/>
  <cols>
    <col min="1" max="1" width="48.5703125" style="83" customWidth="1"/>
    <col min="2" max="2" width="52.5703125" style="83" customWidth="1"/>
    <col min="3" max="3" width="10.140625" style="83" customWidth="1"/>
    <col min="4" max="4" width="8.85546875" style="83" hidden="1" customWidth="1"/>
    <col min="5" max="5" width="9.28515625" style="83" customWidth="1"/>
    <col min="6" max="10" width="16" style="83" customWidth="1"/>
    <col min="11" max="16384" width="9.140625" style="83"/>
  </cols>
  <sheetData>
    <row r="1" spans="1:10" s="67" customFormat="1" ht="21.75" customHeight="1" x14ac:dyDescent="0.25">
      <c r="A1" s="490" t="str">
        <f>'Elenco P.I. TRASVERSALE'!B2</f>
        <v>Comune di Perfugas</v>
      </c>
      <c r="B1" s="491"/>
      <c r="C1" s="491"/>
      <c r="D1" s="491"/>
      <c r="E1" s="491"/>
      <c r="F1" s="491"/>
      <c r="G1" s="491"/>
      <c r="H1" s="491"/>
      <c r="I1" s="491"/>
      <c r="J1" s="492"/>
    </row>
    <row r="2" spans="1:10" s="67" customFormat="1" ht="19.5" customHeight="1" x14ac:dyDescent="0.25">
      <c r="A2" s="68" t="s">
        <v>0</v>
      </c>
      <c r="B2" s="69" t="str">
        <f>'Elenco P.I. TRASVERSALE'!B7</f>
        <v>TUTTI I CDR</v>
      </c>
      <c r="C2" s="70"/>
      <c r="D2" s="70"/>
      <c r="E2" s="70"/>
      <c r="F2" s="71" t="s">
        <v>225</v>
      </c>
      <c r="G2" s="71" t="s">
        <v>226</v>
      </c>
      <c r="H2" s="70"/>
      <c r="I2" s="71" t="s">
        <v>227</v>
      </c>
      <c r="J2" s="72"/>
    </row>
    <row r="3" spans="1:10" s="67" customFormat="1" ht="19.5" customHeight="1" x14ac:dyDescent="0.25">
      <c r="A3" s="68" t="s">
        <v>228</v>
      </c>
      <c r="B3" s="73"/>
      <c r="C3" s="70"/>
      <c r="D3" s="70"/>
      <c r="E3" s="70"/>
      <c r="F3" s="74"/>
      <c r="G3" s="74"/>
      <c r="H3" s="70"/>
      <c r="I3" s="75">
        <v>2019</v>
      </c>
      <c r="J3" s="72"/>
    </row>
    <row r="4" spans="1:10" s="67" customFormat="1" ht="19.5" customHeight="1" x14ac:dyDescent="0.25">
      <c r="A4" s="68" t="s">
        <v>229</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493" t="s">
        <v>230</v>
      </c>
      <c r="B6" s="493"/>
      <c r="C6" s="493"/>
      <c r="D6" s="493"/>
      <c r="E6" s="493"/>
      <c r="F6" s="495" t="s">
        <v>231</v>
      </c>
      <c r="G6" s="495"/>
      <c r="H6" s="495"/>
      <c r="I6" s="495"/>
      <c r="J6" s="495"/>
    </row>
    <row r="7" spans="1:10" ht="15.75" customHeight="1" x14ac:dyDescent="0.25">
      <c r="A7" s="494"/>
      <c r="B7" s="494"/>
      <c r="C7" s="494"/>
      <c r="D7" s="494"/>
      <c r="E7" s="494"/>
      <c r="F7" s="299">
        <v>1</v>
      </c>
      <c r="G7" s="299">
        <v>2</v>
      </c>
      <c r="H7" s="299">
        <v>3</v>
      </c>
      <c r="I7" s="299">
        <v>4</v>
      </c>
      <c r="J7" s="299">
        <v>5</v>
      </c>
    </row>
    <row r="8" spans="1:10" ht="15.75" customHeight="1" x14ac:dyDescent="0.25">
      <c r="A8" s="494"/>
      <c r="B8" s="494"/>
      <c r="C8" s="494"/>
      <c r="D8" s="494"/>
      <c r="E8" s="494"/>
      <c r="F8" s="85" t="s">
        <v>232</v>
      </c>
      <c r="G8" s="85" t="s">
        <v>233</v>
      </c>
      <c r="H8" s="86" t="s">
        <v>234</v>
      </c>
      <c r="I8" s="86" t="s">
        <v>235</v>
      </c>
      <c r="J8" s="86" t="s">
        <v>236</v>
      </c>
    </row>
    <row r="9" spans="1:10" ht="4.5" customHeight="1" x14ac:dyDescent="0.25">
      <c r="A9" s="496"/>
      <c r="B9" s="496"/>
      <c r="C9" s="496"/>
      <c r="D9" s="496"/>
      <c r="E9" s="496"/>
      <c r="F9" s="496"/>
      <c r="G9" s="496"/>
      <c r="H9" s="496"/>
      <c r="I9" s="496"/>
      <c r="J9" s="496"/>
    </row>
    <row r="10" spans="1:10" ht="32.25" customHeight="1" x14ac:dyDescent="0.25">
      <c r="A10" s="87" t="s">
        <v>237</v>
      </c>
      <c r="B10" s="87" t="s">
        <v>238</v>
      </c>
      <c r="C10" s="88" t="s">
        <v>239</v>
      </c>
      <c r="D10" s="88" t="s">
        <v>240</v>
      </c>
      <c r="E10" s="88" t="s">
        <v>241</v>
      </c>
      <c r="F10" s="88" t="s">
        <v>242</v>
      </c>
      <c r="G10" s="88" t="s">
        <v>57</v>
      </c>
      <c r="H10" s="88" t="s">
        <v>243</v>
      </c>
      <c r="I10" s="88" t="s">
        <v>244</v>
      </c>
      <c r="J10" s="88" t="s">
        <v>245</v>
      </c>
    </row>
    <row r="11" spans="1:10" ht="57.75" customHeight="1" x14ac:dyDescent="0.25">
      <c r="A11" s="89" t="str">
        <f>'Resp. 1'!B16</f>
        <v xml:space="preserve">Garantire il miglioramento della tempistica nei pagamenti rispetto allo standard relativo al 2020 </v>
      </c>
      <c r="B11" s="90"/>
      <c r="C11" s="91"/>
      <c r="D11" s="92">
        <f t="shared" ref="D11:D20" si="0">E11/100</f>
        <v>0</v>
      </c>
      <c r="E11" s="93"/>
      <c r="F11" s="94" t="str">
        <f>IF(E11&lt;=20,"X","")</f>
        <v>X</v>
      </c>
      <c r="G11" s="94" t="str">
        <f>IF(AND(E11&gt;20,E11&lt;=50),"X","")</f>
        <v/>
      </c>
      <c r="H11" s="94" t="str">
        <f>IF(AND(E11&gt;50,E11&lt;=70),"X","")</f>
        <v/>
      </c>
      <c r="I11" s="94" t="str">
        <f>IF(AND(E11&gt;70,E11&lt;=90),"X","")</f>
        <v/>
      </c>
      <c r="J11" s="94" t="str">
        <f>IF(AND(E11&gt;90,E11&lt;=100),"X","")</f>
        <v/>
      </c>
    </row>
    <row r="12" spans="1:10" ht="105" customHeight="1" x14ac:dyDescent="0.25">
      <c r="A12" s="89" t="str">
        <f>'Resp. 1'!B17</f>
        <v>Garantire un'efficace presidio degli elementi costitutivi ( approvvigionamento dei fattori produttivi; tempi di produzione; capacità di fronteggiare gli imprevisti; comunicazione interna;  etc.) del funzionamento dell'organizzazione al fine di definire e assicurare uno standard di funzionamento adeguato alle attese dell'amministrazione</v>
      </c>
      <c r="B12" s="96"/>
      <c r="C12" s="91"/>
      <c r="D12" s="92">
        <f t="shared" si="0"/>
        <v>0</v>
      </c>
      <c r="E12" s="93"/>
      <c r="F12" s="94" t="str">
        <f t="shared" ref="F12:F20" si="1">IF(E12&lt;=20,"X","")</f>
        <v>X</v>
      </c>
      <c r="G12" s="94" t="str">
        <f t="shared" ref="G12:G20" si="2">IF(AND(E12&gt;20,E12&lt;=50),"X","")</f>
        <v/>
      </c>
      <c r="H12" s="94" t="str">
        <f t="shared" ref="H12:H20" si="3">IF(AND(E12&gt;50,E12&lt;=70),"X","")</f>
        <v/>
      </c>
      <c r="I12" s="94" t="str">
        <f t="shared" ref="I12:I20" si="4">IF(AND(E12&gt;70,E12&lt;=90),"X","")</f>
        <v/>
      </c>
      <c r="J12" s="94" t="str">
        <f t="shared" ref="J12:J20" si="5">IF(AND(E12&gt;90,E12&lt;=100),"X","")</f>
        <v/>
      </c>
    </row>
    <row r="13" spans="1:10" ht="102.75" customHeight="1" x14ac:dyDescent="0.25">
      <c r="A13" s="89" t="str">
        <f>'Resp. 1'!B18</f>
        <v xml:space="preserve">Garantire il completamento delle procedure di reclutamento, avvio delle procedure di selezione del personale  programmate </v>
      </c>
      <c r="B13" s="96"/>
      <c r="C13" s="93"/>
      <c r="D13" s="92">
        <f t="shared" si="0"/>
        <v>0</v>
      </c>
      <c r="E13" s="93"/>
      <c r="F13" s="94" t="str">
        <f t="shared" si="1"/>
        <v>X</v>
      </c>
      <c r="G13" s="94" t="str">
        <f t="shared" si="2"/>
        <v/>
      </c>
      <c r="H13" s="94" t="str">
        <f t="shared" si="3"/>
        <v/>
      </c>
      <c r="I13" s="94" t="str">
        <f t="shared" si="4"/>
        <v/>
      </c>
      <c r="J13" s="94" t="str">
        <f t="shared" si="5"/>
        <v/>
      </c>
    </row>
    <row r="14" spans="1:10" ht="57.75" customHeight="1" x14ac:dyDescent="0.25">
      <c r="A14" s="89" t="str">
        <f>'Resp. 1'!B19</f>
        <v xml:space="preserve"> Garantire la soddisfazione dell'utenza e la pronta risposta alle istanze presentate</v>
      </c>
      <c r="B14" s="96"/>
      <c r="C14" s="93"/>
      <c r="D14" s="92">
        <f t="shared" si="0"/>
        <v>0</v>
      </c>
      <c r="E14" s="93"/>
      <c r="F14" s="94" t="str">
        <f t="shared" si="1"/>
        <v>X</v>
      </c>
      <c r="G14" s="94" t="str">
        <f t="shared" si="2"/>
        <v/>
      </c>
      <c r="H14" s="94" t="str">
        <f t="shared" si="3"/>
        <v/>
      </c>
      <c r="I14" s="94" t="str">
        <f t="shared" si="4"/>
        <v/>
      </c>
      <c r="J14" s="94" t="str">
        <f t="shared" si="5"/>
        <v/>
      </c>
    </row>
    <row r="15" spans="1:10" ht="57.75" customHeight="1" x14ac:dyDescent="0.25">
      <c r="A15" s="89" t="str">
        <f>'Resp. 1'!B20</f>
        <v>Attuazione delle misure previste dalla normativa e dal PTPCT dell'ente in materia di trasparenza e anticorruzione</v>
      </c>
      <c r="B15" s="96"/>
      <c r="C15" s="93"/>
      <c r="D15" s="92">
        <f t="shared" si="0"/>
        <v>0</v>
      </c>
      <c r="E15" s="93"/>
      <c r="F15" s="94" t="str">
        <f t="shared" si="1"/>
        <v>X</v>
      </c>
      <c r="G15" s="94" t="str">
        <f t="shared" si="2"/>
        <v/>
      </c>
      <c r="H15" s="94" t="str">
        <f t="shared" si="3"/>
        <v/>
      </c>
      <c r="I15" s="94" t="str">
        <f t="shared" si="4"/>
        <v/>
      </c>
      <c r="J15" s="94" t="str">
        <f t="shared" si="5"/>
        <v/>
      </c>
    </row>
    <row r="16" spans="1:10" ht="57.75" customHeight="1" x14ac:dyDescent="0.25">
      <c r="A16" s="89" t="str">
        <f>'Resp. 1'!B21</f>
        <v xml:space="preserve">Piano Transizione Digitale: perseguimento obiettivi locali. Adeguamento infrastrutture digitali, migrazione in cloud dei CED. Applicazione codice di condotta tecnologica ed esperti, per i progetti di sviluppo digitale. App IO: sviluppo servizi digitali e fruibilità sulla piattaforma </v>
      </c>
      <c r="B16" s="96"/>
      <c r="C16" s="93"/>
      <c r="D16" s="92">
        <f t="shared" si="0"/>
        <v>0</v>
      </c>
      <c r="E16" s="93"/>
      <c r="F16" s="94" t="str">
        <f t="shared" si="1"/>
        <v>X</v>
      </c>
      <c r="G16" s="94" t="str">
        <f t="shared" si="2"/>
        <v/>
      </c>
      <c r="H16" s="94" t="str">
        <f t="shared" si="3"/>
        <v/>
      </c>
      <c r="I16" s="94" t="str">
        <f t="shared" si="4"/>
        <v/>
      </c>
      <c r="J16" s="94" t="str">
        <f t="shared" si="5"/>
        <v/>
      </c>
    </row>
    <row r="17" spans="1:10" ht="57.75" customHeight="1" x14ac:dyDescent="0.25">
      <c r="A17" s="89" t="str">
        <f>'Resp. 1'!B22</f>
        <v>Assicurare l'implementazione degli strumenti informatici necessari a rendere i processi maggiormente veloci e controllabili, garantire la sicurezza delle informazioni gestite, fornire possibilità di accesso ai servizi da parte dei cittadini</v>
      </c>
      <c r="B17" s="89"/>
      <c r="C17" s="93">
        <v>60</v>
      </c>
      <c r="D17" s="92">
        <f t="shared" si="0"/>
        <v>0</v>
      </c>
      <c r="E17" s="93"/>
      <c r="F17" s="94" t="str">
        <f t="shared" si="1"/>
        <v>X</v>
      </c>
      <c r="G17" s="94" t="str">
        <f t="shared" si="2"/>
        <v/>
      </c>
      <c r="H17" s="94" t="str">
        <f t="shared" si="3"/>
        <v/>
      </c>
      <c r="I17" s="94" t="str">
        <f t="shared" si="4"/>
        <v/>
      </c>
      <c r="J17" s="94" t="str">
        <f t="shared" si="5"/>
        <v/>
      </c>
    </row>
    <row r="18" spans="1:10" ht="26.25" customHeight="1" x14ac:dyDescent="0.25">
      <c r="A18" s="89">
        <f>'Resp. 1'!B23</f>
        <v>0</v>
      </c>
      <c r="B18" s="96"/>
      <c r="C18" s="93"/>
      <c r="D18" s="92">
        <f t="shared" si="0"/>
        <v>0</v>
      </c>
      <c r="E18" s="93"/>
      <c r="F18" s="94" t="str">
        <f t="shared" si="1"/>
        <v>X</v>
      </c>
      <c r="G18" s="94" t="str">
        <f t="shared" si="2"/>
        <v/>
      </c>
      <c r="H18" s="94" t="str">
        <f t="shared" si="3"/>
        <v/>
      </c>
      <c r="I18" s="94" t="str">
        <f t="shared" si="4"/>
        <v/>
      </c>
      <c r="J18" s="94" t="str">
        <f t="shared" si="5"/>
        <v/>
      </c>
    </row>
    <row r="19" spans="1:10" ht="26.25" customHeight="1" x14ac:dyDescent="0.25">
      <c r="A19" s="89">
        <f>'Resp. 1'!B24</f>
        <v>0</v>
      </c>
      <c r="B19" s="96"/>
      <c r="C19" s="93"/>
      <c r="D19" s="92">
        <f t="shared" si="0"/>
        <v>0</v>
      </c>
      <c r="E19" s="93"/>
      <c r="F19" s="94" t="str">
        <f t="shared" si="1"/>
        <v>X</v>
      </c>
      <c r="G19" s="94" t="str">
        <f t="shared" si="2"/>
        <v/>
      </c>
      <c r="H19" s="94" t="str">
        <f t="shared" si="3"/>
        <v/>
      </c>
      <c r="I19" s="94" t="str">
        <f t="shared" si="4"/>
        <v/>
      </c>
      <c r="J19" s="94" t="str">
        <f t="shared" si="5"/>
        <v/>
      </c>
    </row>
    <row r="20" spans="1:10" ht="26.25" customHeight="1" x14ac:dyDescent="0.25">
      <c r="A20" s="89">
        <f>'Resp. 1'!B25</f>
        <v>0</v>
      </c>
      <c r="B20" s="96"/>
      <c r="C20" s="93"/>
      <c r="D20" s="92">
        <f t="shared" si="0"/>
        <v>0</v>
      </c>
      <c r="E20" s="93"/>
      <c r="F20" s="94" t="str">
        <f t="shared" si="1"/>
        <v>X</v>
      </c>
      <c r="G20" s="94" t="str">
        <f t="shared" si="2"/>
        <v/>
      </c>
      <c r="H20" s="94" t="str">
        <f t="shared" si="3"/>
        <v/>
      </c>
      <c r="I20" s="94" t="str">
        <f t="shared" si="4"/>
        <v/>
      </c>
      <c r="J20" s="94" t="str">
        <f t="shared" si="5"/>
        <v/>
      </c>
    </row>
    <row r="21" spans="1:10" x14ac:dyDescent="0.25">
      <c r="A21" s="97" t="s">
        <v>246</v>
      </c>
      <c r="B21" s="98" t="str">
        <f>IF(C21=60,"Pesatura Adeguata","Pesatura Inadeguata")</f>
        <v>Pesatura Adeguata</v>
      </c>
      <c r="C21" s="99">
        <f>SUM(C11:C20)</f>
        <v>60</v>
      </c>
      <c r="D21" s="99"/>
      <c r="E21" s="100">
        <f>SUM(G21:J21)/C21</f>
        <v>0</v>
      </c>
      <c r="F21" s="101"/>
      <c r="G21" s="102">
        <f>IF(G11="x",C11*D11)+IF(G12="x",C12*D12)+IF(G13="x",C13*D13)+IF(G14="x",C14*D14)+IF(G15="x",C15*D15)+IF(G16="x",C16*D16)+IF(G17="x",C17*D17)+IF(G18="x",C18*D18)+IF(G19="x",C19*D19)+IF(G20="x",C20*D20)</f>
        <v>0</v>
      </c>
      <c r="H21" s="102">
        <f>IF(H11="x",C11*D11)+IF(H12="x",C12*D12)+IF(H13="x",C13*D13)+IF(H14="x",C14*D14)+IF(H15="x",C15*D15)+IF(H16="x",C16*D16)+IF(H17="x",C17*D17)+IF(H18="x",C18*D18)+IF(H19="x",C19*D19)+IF(H20="x",C20*D20)</f>
        <v>0</v>
      </c>
      <c r="I21" s="102">
        <f>IF(I11="x",C11*D11)+IF(I12="x",C12*D12)+IF(I13="x",C13*D13)+IF(I14="x",C14*D14)+IF(I15="x",C15*D15)+IF(I16="x",C16*D16)+IF(I17="x",C17*D17)+IF(I18="x",C18*D18)+IF(I19="x",C19*D19)+IF(I20="x",C20*D20)</f>
        <v>0</v>
      </c>
      <c r="J21" s="102">
        <f>IF(J11="x",C11*D11)+IF(J12="x",C12*D12)+IF(J13="x",C13*D13)+IF(J14="x",C14*D14)+IF(J15="x",C15*D15)+IF(J16="x",C16*D16)+IF(J17="x",C17*D17)+IF(J18="x",C18*D18)+IF(J19="x",C19*D19)+IF(J19="x",C19*D19)</f>
        <v>0</v>
      </c>
    </row>
    <row r="22" spans="1:10" ht="3" customHeight="1" x14ac:dyDescent="0.25">
      <c r="A22" s="496"/>
      <c r="B22" s="497"/>
      <c r="C22" s="497"/>
      <c r="D22" s="300"/>
      <c r="E22" s="496"/>
      <c r="F22" s="497"/>
      <c r="G22" s="497"/>
      <c r="H22" s="496"/>
      <c r="I22" s="497"/>
      <c r="J22" s="497"/>
    </row>
    <row r="23" spans="1:10" ht="42" customHeight="1" x14ac:dyDescent="0.25">
      <c r="A23" s="87" t="s">
        <v>247</v>
      </c>
      <c r="B23" s="87" t="s">
        <v>238</v>
      </c>
      <c r="C23" s="88" t="s">
        <v>239</v>
      </c>
      <c r="D23" s="88" t="s">
        <v>240</v>
      </c>
      <c r="E23" s="88" t="s">
        <v>241</v>
      </c>
      <c r="F23" s="88" t="s">
        <v>242</v>
      </c>
      <c r="G23" s="88" t="s">
        <v>57</v>
      </c>
      <c r="H23" s="88" t="s">
        <v>243</v>
      </c>
      <c r="I23" s="88" t="s">
        <v>244</v>
      </c>
      <c r="J23" s="88" t="s">
        <v>245</v>
      </c>
    </row>
    <row r="24" spans="1:10" s="105" customFormat="1" ht="27" customHeight="1" x14ac:dyDescent="0.25">
      <c r="A24" s="96">
        <f>'Resp. 1'!B35</f>
        <v>0</v>
      </c>
      <c r="B24" s="95"/>
      <c r="C24" s="104">
        <v>20</v>
      </c>
      <c r="D24" s="92">
        <f>E24/100</f>
        <v>0</v>
      </c>
      <c r="E24" s="93"/>
      <c r="F24" s="94" t="str">
        <f t="shared" ref="F24:F34" si="6">IF(E24&lt;=20,"X","")</f>
        <v>X</v>
      </c>
      <c r="G24" s="94" t="str">
        <f t="shared" ref="G24:G34" si="7">IF(AND(E24&gt;20,E24&lt;=50),"X","")</f>
        <v/>
      </c>
      <c r="H24" s="94" t="str">
        <f t="shared" ref="H24:H34" si="8">IF(AND(E24&gt;50,E24&lt;=70),"X","")</f>
        <v/>
      </c>
      <c r="I24" s="94" t="str">
        <f t="shared" ref="I24:I34" si="9">IF(AND(E24&gt;70,E24&lt;=90),"X","")</f>
        <v/>
      </c>
      <c r="J24" s="94" t="str">
        <f>IF(AND(E24&gt;90,E24&lt;=100),"X","")</f>
        <v/>
      </c>
    </row>
    <row r="25" spans="1:10" s="105" customFormat="1" ht="27" customHeight="1" x14ac:dyDescent="0.25">
      <c r="A25" s="96" t="str">
        <f>'Resp. 1'!B36</f>
        <v>Mantenimento della funzionalità organizzativa dell'ente in relazione alla gestione dell'emergenza Covid-19 e rendicontazione delle attività svolte in remoto o in loco presso l'ente - Regolamentazione del lavoro agile</v>
      </c>
      <c r="B25" s="96"/>
      <c r="C25" s="104"/>
      <c r="D25" s="92">
        <f t="shared" ref="D25:D31" si="10">E25/100</f>
        <v>0</v>
      </c>
      <c r="E25" s="93"/>
      <c r="F25" s="94" t="str">
        <f t="shared" si="6"/>
        <v>X</v>
      </c>
      <c r="G25" s="94" t="str">
        <f t="shared" si="7"/>
        <v/>
      </c>
      <c r="H25" s="94" t="str">
        <f t="shared" si="8"/>
        <v/>
      </c>
      <c r="I25" s="94" t="str">
        <f t="shared" si="9"/>
        <v/>
      </c>
      <c r="J25" s="94" t="str">
        <f t="shared" ref="J25:J31" si="11">IF(AND(E25&gt;90,E25&lt;=100),"X","")</f>
        <v/>
      </c>
    </row>
    <row r="26" spans="1:10" s="105" customFormat="1" ht="27" customHeight="1" x14ac:dyDescent="0.25">
      <c r="A26" s="96" t="str">
        <f>'Resp. 1'!B37</f>
        <v>Capacità di Programmazione: Tempestività nella predisposizione dei documenti di programmazione</v>
      </c>
      <c r="B26" s="96"/>
      <c r="C26" s="104"/>
      <c r="D26" s="92">
        <f t="shared" si="10"/>
        <v>0</v>
      </c>
      <c r="E26" s="93"/>
      <c r="F26" s="94" t="str">
        <f t="shared" si="6"/>
        <v>X</v>
      </c>
      <c r="G26" s="94" t="str">
        <f t="shared" si="7"/>
        <v/>
      </c>
      <c r="H26" s="94" t="str">
        <f t="shared" si="8"/>
        <v/>
      </c>
      <c r="I26" s="94" t="str">
        <f t="shared" si="9"/>
        <v/>
      </c>
      <c r="J26" s="94" t="str">
        <f t="shared" si="11"/>
        <v/>
      </c>
    </row>
    <row r="27" spans="1:10" s="105" customFormat="1" ht="27" customHeight="1" x14ac:dyDescent="0.25">
      <c r="A27" s="96">
        <f>'Resp. 1'!B38</f>
        <v>0</v>
      </c>
      <c r="B27" s="96"/>
      <c r="C27" s="104"/>
      <c r="D27" s="92">
        <f t="shared" si="10"/>
        <v>0</v>
      </c>
      <c r="E27" s="93"/>
      <c r="F27" s="94" t="str">
        <f t="shared" si="6"/>
        <v>X</v>
      </c>
      <c r="G27" s="94" t="str">
        <f t="shared" si="7"/>
        <v/>
      </c>
      <c r="H27" s="94" t="str">
        <f t="shared" si="8"/>
        <v/>
      </c>
      <c r="I27" s="94" t="str">
        <f t="shared" si="9"/>
        <v/>
      </c>
      <c r="J27" s="94" t="str">
        <f t="shared" si="11"/>
        <v/>
      </c>
    </row>
    <row r="28" spans="1:10" s="105" customFormat="1" ht="27" customHeight="1" x14ac:dyDescent="0.25">
      <c r="A28" s="96">
        <f>'Resp. 1'!B39</f>
        <v>0</v>
      </c>
      <c r="B28" s="96"/>
      <c r="C28" s="106"/>
      <c r="D28" s="92">
        <f t="shared" si="10"/>
        <v>0</v>
      </c>
      <c r="E28" s="93"/>
      <c r="F28" s="94" t="str">
        <f t="shared" si="6"/>
        <v>X</v>
      </c>
      <c r="G28" s="94" t="str">
        <f t="shared" si="7"/>
        <v/>
      </c>
      <c r="H28" s="94" t="str">
        <f t="shared" si="8"/>
        <v/>
      </c>
      <c r="I28" s="94" t="str">
        <f t="shared" si="9"/>
        <v/>
      </c>
      <c r="J28" s="94" t="str">
        <f t="shared" si="11"/>
        <v/>
      </c>
    </row>
    <row r="29" spans="1:10" s="105" customFormat="1" ht="27" customHeight="1" x14ac:dyDescent="0.25">
      <c r="A29" s="96">
        <f>'Resp. 1'!B40</f>
        <v>0</v>
      </c>
      <c r="B29" s="96"/>
      <c r="C29" s="106"/>
      <c r="D29" s="92">
        <f t="shared" si="10"/>
        <v>0</v>
      </c>
      <c r="E29" s="93"/>
      <c r="F29" s="94" t="str">
        <f t="shared" si="6"/>
        <v>X</v>
      </c>
      <c r="G29" s="94" t="str">
        <f t="shared" si="7"/>
        <v/>
      </c>
      <c r="H29" s="94" t="str">
        <f t="shared" si="8"/>
        <v/>
      </c>
      <c r="I29" s="94" t="str">
        <f t="shared" si="9"/>
        <v/>
      </c>
      <c r="J29" s="94" t="str">
        <f t="shared" si="11"/>
        <v/>
      </c>
    </row>
    <row r="30" spans="1:10" s="105" customFormat="1" ht="27" customHeight="1" x14ac:dyDescent="0.25">
      <c r="A30" s="96">
        <f>'Resp. 1'!B41</f>
        <v>0</v>
      </c>
      <c r="B30" s="96"/>
      <c r="C30" s="106"/>
      <c r="D30" s="92">
        <f t="shared" si="10"/>
        <v>0</v>
      </c>
      <c r="E30" s="93"/>
      <c r="F30" s="94" t="str">
        <f t="shared" si="6"/>
        <v>X</v>
      </c>
      <c r="G30" s="94" t="str">
        <f t="shared" si="7"/>
        <v/>
      </c>
      <c r="H30" s="94" t="str">
        <f t="shared" si="8"/>
        <v/>
      </c>
      <c r="I30" s="94" t="str">
        <f t="shared" si="9"/>
        <v/>
      </c>
      <c r="J30" s="94" t="str">
        <f t="shared" si="11"/>
        <v/>
      </c>
    </row>
    <row r="31" spans="1:10" s="105" customFormat="1" ht="27" customHeight="1" x14ac:dyDescent="0.25">
      <c r="A31" s="96">
        <f>'Resp. 1'!B42</f>
        <v>0</v>
      </c>
      <c r="B31" s="96"/>
      <c r="C31" s="106"/>
      <c r="D31" s="92">
        <f t="shared" si="10"/>
        <v>0</v>
      </c>
      <c r="E31" s="93"/>
      <c r="F31" s="94" t="str">
        <f t="shared" si="6"/>
        <v>X</v>
      </c>
      <c r="G31" s="94" t="str">
        <f t="shared" si="7"/>
        <v/>
      </c>
      <c r="H31" s="94" t="str">
        <f t="shared" si="8"/>
        <v/>
      </c>
      <c r="I31" s="94" t="str">
        <f t="shared" si="9"/>
        <v/>
      </c>
      <c r="J31" s="94" t="str">
        <f t="shared" si="11"/>
        <v/>
      </c>
    </row>
    <row r="32" spans="1:10" ht="42" customHeight="1" x14ac:dyDescent="0.25">
      <c r="A32" s="299" t="s">
        <v>248</v>
      </c>
      <c r="B32" s="299" t="s">
        <v>249</v>
      </c>
      <c r="C32" s="88" t="s">
        <v>239</v>
      </c>
      <c r="D32" s="88" t="s">
        <v>240</v>
      </c>
      <c r="E32" s="88" t="s">
        <v>241</v>
      </c>
      <c r="F32" s="107" t="s">
        <v>250</v>
      </c>
      <c r="G32" s="107" t="s">
        <v>251</v>
      </c>
      <c r="H32" s="107" t="s">
        <v>252</v>
      </c>
      <c r="I32" s="107" t="s">
        <v>253</v>
      </c>
      <c r="J32" s="107" t="s">
        <v>254</v>
      </c>
    </row>
    <row r="33" spans="1:11" s="105" customFormat="1" ht="49.5" customHeight="1" x14ac:dyDescent="0.25">
      <c r="A33" s="96" t="s">
        <v>321</v>
      </c>
      <c r="B33" s="96" t="s">
        <v>322</v>
      </c>
      <c r="C33" s="106">
        <v>20</v>
      </c>
      <c r="D33" s="92">
        <f>E33/100</f>
        <v>0</v>
      </c>
      <c r="E33" s="93"/>
      <c r="F33" s="94" t="str">
        <f t="shared" si="6"/>
        <v>X</v>
      </c>
      <c r="G33" s="94" t="str">
        <f t="shared" si="7"/>
        <v/>
      </c>
      <c r="H33" s="94" t="str">
        <f t="shared" si="8"/>
        <v/>
      </c>
      <c r="I33" s="94" t="str">
        <f t="shared" si="9"/>
        <v/>
      </c>
      <c r="J33" s="94" t="str">
        <f t="shared" ref="J33:J39" si="12">IF(AND(E33&gt;90,E33&lt;=100),"X","")</f>
        <v/>
      </c>
    </row>
    <row r="34" spans="1:11" s="105" customFormat="1" ht="18.75" customHeight="1" x14ac:dyDescent="0.25">
      <c r="A34" s="96"/>
      <c r="B34" s="96"/>
      <c r="C34" s="106"/>
      <c r="D34" s="92">
        <f t="shared" ref="D34:D39" si="13">E34/100</f>
        <v>0</v>
      </c>
      <c r="E34" s="93"/>
      <c r="F34" s="94" t="str">
        <f t="shared" si="6"/>
        <v>X</v>
      </c>
      <c r="G34" s="94" t="str">
        <f t="shared" si="7"/>
        <v/>
      </c>
      <c r="H34" s="94" t="str">
        <f t="shared" si="8"/>
        <v/>
      </c>
      <c r="I34" s="94" t="str">
        <f t="shared" si="9"/>
        <v/>
      </c>
      <c r="J34" s="94" t="str">
        <f t="shared" si="12"/>
        <v/>
      </c>
    </row>
    <row r="35" spans="1:11" s="105" customFormat="1" ht="18.75" customHeight="1" x14ac:dyDescent="0.25">
      <c r="A35" s="96"/>
      <c r="B35" s="96"/>
      <c r="C35" s="106"/>
      <c r="D35" s="92">
        <f t="shared" si="13"/>
        <v>0</v>
      </c>
      <c r="E35" s="93"/>
      <c r="F35" s="94" t="str">
        <f>IF(E35&lt;=20,"X","")</f>
        <v>X</v>
      </c>
      <c r="G35" s="94" t="str">
        <f>IF(AND(E35&gt;20,E35&lt;=50),"X","")</f>
        <v/>
      </c>
      <c r="H35" s="94" t="str">
        <f>IF(AND(E35&gt;50,E35&lt;=70),"X","")</f>
        <v/>
      </c>
      <c r="I35" s="94" t="str">
        <f>IF(AND(E35&gt;70,E35&lt;=90),"X","")</f>
        <v/>
      </c>
      <c r="J35" s="94" t="str">
        <f t="shared" si="12"/>
        <v/>
      </c>
    </row>
    <row r="36" spans="1:11" s="105" customFormat="1" ht="18.75" customHeight="1" x14ac:dyDescent="0.25">
      <c r="A36" s="96"/>
      <c r="B36" s="96"/>
      <c r="C36" s="106"/>
      <c r="D36" s="92">
        <f t="shared" si="13"/>
        <v>0</v>
      </c>
      <c r="E36" s="93"/>
      <c r="F36" s="94" t="str">
        <f>IF(E36&lt;=20,"X","")</f>
        <v>X</v>
      </c>
      <c r="G36" s="94" t="str">
        <f>IF(AND(E36&gt;20,E36&lt;=50),"X","")</f>
        <v/>
      </c>
      <c r="H36" s="94" t="str">
        <f>IF(AND(E36&gt;50,E36&lt;=70),"X","")</f>
        <v/>
      </c>
      <c r="I36" s="94" t="str">
        <f>IF(AND(E36&gt;70,E36&lt;=90),"X","")</f>
        <v/>
      </c>
      <c r="J36" s="94" t="str">
        <f t="shared" si="12"/>
        <v/>
      </c>
    </row>
    <row r="37" spans="1:11" s="105" customFormat="1" ht="18.75" customHeight="1" x14ac:dyDescent="0.25">
      <c r="A37" s="96"/>
      <c r="B37" s="96"/>
      <c r="C37" s="106"/>
      <c r="D37" s="92">
        <f t="shared" si="13"/>
        <v>0</v>
      </c>
      <c r="E37" s="93"/>
      <c r="F37" s="94" t="str">
        <f>IF(E37&lt;=20,"X","")</f>
        <v>X</v>
      </c>
      <c r="G37" s="94" t="str">
        <f>IF(AND(E37&gt;20,E37&lt;=50),"X","")</f>
        <v/>
      </c>
      <c r="H37" s="94" t="str">
        <f>IF(AND(E37&gt;50,E37&lt;=70),"X","")</f>
        <v/>
      </c>
      <c r="I37" s="94" t="str">
        <f>IF(AND(E37&gt;70,E37&lt;=90),"X","")</f>
        <v/>
      </c>
      <c r="J37" s="94" t="str">
        <f t="shared" si="12"/>
        <v/>
      </c>
    </row>
    <row r="38" spans="1:11" s="105" customFormat="1" ht="18.75" customHeight="1" x14ac:dyDescent="0.25">
      <c r="A38" s="96"/>
      <c r="B38" s="96"/>
      <c r="C38" s="106"/>
      <c r="D38" s="92">
        <f t="shared" si="13"/>
        <v>0</v>
      </c>
      <c r="E38" s="93"/>
      <c r="F38" s="94" t="str">
        <f>IF(E38&lt;=20,"X","")</f>
        <v>X</v>
      </c>
      <c r="G38" s="94" t="str">
        <f>IF(AND(E38&gt;20,E38&lt;=50),"X","")</f>
        <v/>
      </c>
      <c r="H38" s="94" t="str">
        <f>IF(AND(E38&gt;50,E38&lt;=70),"X","")</f>
        <v/>
      </c>
      <c r="I38" s="94" t="str">
        <f>IF(AND(E38&gt;70,E38&lt;=90),"X","")</f>
        <v/>
      </c>
      <c r="J38" s="94" t="str">
        <f t="shared" si="12"/>
        <v/>
      </c>
    </row>
    <row r="39" spans="1:11" s="105" customFormat="1" ht="18.75" customHeight="1" x14ac:dyDescent="0.25">
      <c r="A39" s="96"/>
      <c r="B39" s="96"/>
      <c r="C39" s="106"/>
      <c r="D39" s="92">
        <f t="shared" si="13"/>
        <v>0</v>
      </c>
      <c r="E39" s="93"/>
      <c r="F39" s="94" t="str">
        <f>IF(E39&lt;=20,"X","")</f>
        <v>X</v>
      </c>
      <c r="G39" s="94" t="str">
        <f>IF(AND(E39&gt;20,E39&lt;=50),"X","")</f>
        <v/>
      </c>
      <c r="H39" s="94" t="str">
        <f>IF(AND(E39&gt;50,E39&lt;=70),"X","")</f>
        <v/>
      </c>
      <c r="I39" s="94" t="str">
        <f>IF(AND(E39&gt;70,E39&lt;=90),"X","")</f>
        <v/>
      </c>
      <c r="J39" s="94" t="str">
        <f t="shared" si="12"/>
        <v/>
      </c>
    </row>
    <row r="40" spans="1:11" ht="25.5" x14ac:dyDescent="0.25">
      <c r="A40" s="97" t="s">
        <v>255</v>
      </c>
      <c r="B40" s="98" t="str">
        <f>IF(C40=40,"Pesatura Adeguata","Pesatura Inadeguata")</f>
        <v>Pesatura Adeguata</v>
      </c>
      <c r="C40" s="106">
        <f>SUM(C24:C35)</f>
        <v>40</v>
      </c>
      <c r="D40" s="299"/>
      <c r="E40" s="100">
        <f>SUM(G40:J40)/C40</f>
        <v>0</v>
      </c>
      <c r="F40" s="108"/>
      <c r="G40" s="109">
        <f>IF(G24="x",C24*D24)+IF(G25="x",C25*D25)+IF(G26="x",C26*D26)+IF(G27="x",C27*D27)+IF(G28="x",C28*D28)+IF(G29="x",C29*D29)+IF(G30="x",C30*D30)+IF(G31="x",C31*D31)+IF(G33="x",C33*D33)+IF(G34="x",C34*D34)+IF(G35="x",C35*D35)+IF(G36="x",C36*D36)+IF(G37="x",C37*D37)+IF(G38="x",C38*D38)+IF(G39="x",C39*D39)</f>
        <v>0</v>
      </c>
      <c r="H40" s="109">
        <f>IF(H24="x",C24*D24)+IF(H25="x",C25*D25)+IF(H26="x",C26*D26)+IF(H27="x",C27*D27)+IF(H28="x",C28*D28)+IF(H29="x",C29*D29)+IF(H30="x",C30*D30)+IF(H31="x",C31*D31)+IF(H33="x",C33*D33)+IF(H34="x",C34*D34)+IF(H35="x",C35*D35)+IF(H36="x",C36*D36)+IF(H37="x",C37*D37)+IF(H38="x",C38*D38)+IF(H39="x",C39*D39)</f>
        <v>0</v>
      </c>
      <c r="I40" s="109">
        <f>IF(I24="x",C24*D24)+IF(I25="x",C25*D25)+IF(I26="x",C26*D26)+IF(I27="x",C27*D27)+IF(I28="x",C28*D28)+IF(I29="x",C29*D29)+IF(I30="x",C30*D30)+IF(I31="x",C31*D31)+IF(I33="x",C33*D33)+IF(I34="x",C34*D34)+IF(I35="x",C35*D35)+IF(I36="x",C36*D36)+IF(I37="x",C37*D37)+IF(I38="x",C38*D38)+IF(I39="x",C39*D39)</f>
        <v>0</v>
      </c>
      <c r="J40" s="109">
        <f>IF(J24="x",C24*D24)+IF(J25="x",C25*D25)+IF(J26="x",C26*D26)+IF(J27="x",C27*D27)+IF(J28="x",C28*D28)+IF(J29="x",C29*D29)+IF(J30="x",C30*D30)+IF(J31="x",C31*D31)+IF(J33="x",C33*D33)+IF(J34="x",C34*D34)+IF(J35="x",C35*D35)+IF(J36="x",C36*D36)+IF(J37="x",C37*D37)+IF(J38="x",C38*D38)+IF(J39="x",C39*D39)</f>
        <v>0</v>
      </c>
    </row>
    <row r="41" spans="1:11" s="117" customFormat="1" ht="18" customHeight="1" x14ac:dyDescent="0.25">
      <c r="A41" s="110"/>
      <c r="B41" s="111"/>
      <c r="C41" s="112"/>
      <c r="D41" s="112" t="s">
        <v>256</v>
      </c>
      <c r="E41" s="113"/>
      <c r="F41" s="114"/>
      <c r="G41" s="114"/>
      <c r="H41" s="114"/>
      <c r="I41" s="114"/>
      <c r="J41" s="115"/>
      <c r="K41" s="116"/>
    </row>
    <row r="42" spans="1:11" ht="16.5" customHeight="1" x14ac:dyDescent="0.25">
      <c r="A42" s="486" t="s">
        <v>257</v>
      </c>
      <c r="B42" s="487"/>
      <c r="C42" s="99">
        <f>SUM(G21:J21)</f>
        <v>0</v>
      </c>
      <c r="D42" s="118">
        <f>C42/60</f>
        <v>0</v>
      </c>
      <c r="E42" s="119"/>
      <c r="F42" s="120"/>
      <c r="G42" s="120"/>
      <c r="H42" s="120"/>
      <c r="I42" s="120"/>
      <c r="J42" s="121"/>
      <c r="K42" s="122"/>
    </row>
    <row r="43" spans="1:11" ht="17.25" customHeight="1" x14ac:dyDescent="0.25">
      <c r="A43" s="123" t="s">
        <v>200</v>
      </c>
      <c r="B43" s="124"/>
      <c r="C43" s="125"/>
      <c r="D43" s="125"/>
      <c r="E43" s="488" t="s">
        <v>258</v>
      </c>
      <c r="F43" s="488"/>
      <c r="G43" s="489"/>
      <c r="H43" s="126">
        <f>C42+C44</f>
        <v>0</v>
      </c>
      <c r="I43" s="125" t="s">
        <v>259</v>
      </c>
      <c r="J43" s="127"/>
      <c r="K43" s="122"/>
    </row>
    <row r="44" spans="1:11" ht="16.5" customHeight="1" x14ac:dyDescent="0.25">
      <c r="A44" s="486" t="s">
        <v>260</v>
      </c>
      <c r="B44" s="487"/>
      <c r="C44" s="99">
        <f>SUM(F40:J40)</f>
        <v>0</v>
      </c>
      <c r="D44" s="118" t="s">
        <v>256</v>
      </c>
      <c r="E44" s="119"/>
      <c r="F44" s="120"/>
      <c r="G44" s="120"/>
      <c r="H44" s="120"/>
      <c r="I44" s="120"/>
      <c r="J44" s="121"/>
      <c r="K44" s="122"/>
    </row>
    <row r="45" spans="1:11" ht="26.25" customHeight="1" x14ac:dyDescent="0.25">
      <c r="A45" s="128"/>
      <c r="B45" s="129"/>
      <c r="C45" s="129"/>
      <c r="D45" s="129"/>
      <c r="E45" s="130"/>
      <c r="F45" s="131"/>
      <c r="G45" s="131"/>
      <c r="H45" s="131"/>
      <c r="I45" s="131"/>
      <c r="J45" s="132"/>
      <c r="K45" s="122"/>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185" priority="31" stopIfTrue="1" operator="equal">
      <formula>"Pesatura Inadeguata"</formula>
    </cfRule>
  </conditionalFormatting>
  <conditionalFormatting sqref="F11">
    <cfRule type="cellIs" dxfId="184" priority="30" stopIfTrue="1" operator="equal">
      <formula>"x"</formula>
    </cfRule>
  </conditionalFormatting>
  <conditionalFormatting sqref="G11">
    <cfRule type="cellIs" dxfId="183" priority="27" stopIfTrue="1" operator="equal">
      <formula>"x"</formula>
    </cfRule>
    <cfRule type="cellIs" dxfId="182" priority="29" stopIfTrue="1" operator="equal">
      <formula>"x"</formula>
    </cfRule>
  </conditionalFormatting>
  <conditionalFormatting sqref="H11">
    <cfRule type="cellIs" dxfId="181" priority="28" stopIfTrue="1" operator="equal">
      <formula>"x"</formula>
    </cfRule>
  </conditionalFormatting>
  <conditionalFormatting sqref="I11">
    <cfRule type="cellIs" dxfId="180" priority="26" stopIfTrue="1" operator="equal">
      <formula>"x"</formula>
    </cfRule>
  </conditionalFormatting>
  <conditionalFormatting sqref="J11">
    <cfRule type="cellIs" dxfId="179" priority="25" stopIfTrue="1" operator="equal">
      <formula>"x"</formula>
    </cfRule>
  </conditionalFormatting>
  <conditionalFormatting sqref="F12">
    <cfRule type="cellIs" dxfId="178" priority="24" stopIfTrue="1" operator="equal">
      <formula>"x"</formula>
    </cfRule>
  </conditionalFormatting>
  <conditionalFormatting sqref="G12">
    <cfRule type="cellIs" dxfId="177" priority="21" stopIfTrue="1" operator="equal">
      <formula>"x"</formula>
    </cfRule>
    <cfRule type="cellIs" dxfId="176" priority="23" stopIfTrue="1" operator="equal">
      <formula>"x"</formula>
    </cfRule>
  </conditionalFormatting>
  <conditionalFormatting sqref="H12">
    <cfRule type="cellIs" dxfId="175" priority="22" stopIfTrue="1" operator="equal">
      <formula>"x"</formula>
    </cfRule>
  </conditionalFormatting>
  <conditionalFormatting sqref="I12">
    <cfRule type="cellIs" dxfId="174" priority="20" stopIfTrue="1" operator="equal">
      <formula>"x"</formula>
    </cfRule>
  </conditionalFormatting>
  <conditionalFormatting sqref="J12">
    <cfRule type="cellIs" dxfId="173" priority="19" stopIfTrue="1" operator="equal">
      <formula>"x"</formula>
    </cfRule>
  </conditionalFormatting>
  <conditionalFormatting sqref="F24:F31">
    <cfRule type="cellIs" dxfId="172" priority="18" stopIfTrue="1" operator="equal">
      <formula>"x"</formula>
    </cfRule>
  </conditionalFormatting>
  <conditionalFormatting sqref="G24:G31">
    <cfRule type="cellIs" dxfId="171" priority="15" stopIfTrue="1" operator="equal">
      <formula>"x"</formula>
    </cfRule>
    <cfRule type="cellIs" dxfId="170" priority="17" stopIfTrue="1" operator="equal">
      <formula>"x"</formula>
    </cfRule>
  </conditionalFormatting>
  <conditionalFormatting sqref="H24:H31">
    <cfRule type="cellIs" dxfId="169" priority="16" stopIfTrue="1" operator="equal">
      <formula>"x"</formula>
    </cfRule>
  </conditionalFormatting>
  <conditionalFormatting sqref="I24:I31">
    <cfRule type="cellIs" dxfId="168" priority="14" stopIfTrue="1" operator="equal">
      <formula>"x"</formula>
    </cfRule>
  </conditionalFormatting>
  <conditionalFormatting sqref="J24:J31">
    <cfRule type="cellIs" dxfId="167" priority="13" stopIfTrue="1" operator="equal">
      <formula>"x"</formula>
    </cfRule>
  </conditionalFormatting>
  <conditionalFormatting sqref="F33:F39">
    <cfRule type="cellIs" dxfId="166" priority="12" stopIfTrue="1" operator="equal">
      <formula>"x"</formula>
    </cfRule>
  </conditionalFormatting>
  <conditionalFormatting sqref="G33:G39">
    <cfRule type="cellIs" dxfId="165" priority="9" stopIfTrue="1" operator="equal">
      <formula>"x"</formula>
    </cfRule>
    <cfRule type="cellIs" dxfId="164" priority="11" stopIfTrue="1" operator="equal">
      <formula>"x"</formula>
    </cfRule>
  </conditionalFormatting>
  <conditionalFormatting sqref="H33:H39">
    <cfRule type="cellIs" dxfId="163" priority="10" stopIfTrue="1" operator="equal">
      <formula>"x"</formula>
    </cfRule>
  </conditionalFormatting>
  <conditionalFormatting sqref="I33:I39">
    <cfRule type="cellIs" dxfId="162" priority="8" stopIfTrue="1" operator="equal">
      <formula>"x"</formula>
    </cfRule>
  </conditionalFormatting>
  <conditionalFormatting sqref="J33:J39">
    <cfRule type="cellIs" dxfId="161" priority="7" stopIfTrue="1" operator="equal">
      <formula>"x"</formula>
    </cfRule>
  </conditionalFormatting>
  <conditionalFormatting sqref="F13:F20">
    <cfRule type="cellIs" dxfId="160" priority="6" stopIfTrue="1" operator="equal">
      <formula>"x"</formula>
    </cfRule>
  </conditionalFormatting>
  <conditionalFormatting sqref="G13:G20">
    <cfRule type="cellIs" dxfId="159" priority="3" stopIfTrue="1" operator="equal">
      <formula>"x"</formula>
    </cfRule>
    <cfRule type="cellIs" dxfId="158" priority="5" stopIfTrue="1" operator="equal">
      <formula>"x"</formula>
    </cfRule>
  </conditionalFormatting>
  <conditionalFormatting sqref="H13:H20">
    <cfRule type="cellIs" dxfId="157" priority="4" stopIfTrue="1" operator="equal">
      <formula>"x"</formula>
    </cfRule>
  </conditionalFormatting>
  <conditionalFormatting sqref="I13:I20">
    <cfRule type="cellIs" dxfId="156" priority="2" stopIfTrue="1" operator="equal">
      <formula>"x"</formula>
    </cfRule>
  </conditionalFormatting>
  <conditionalFormatting sqref="J13:J20">
    <cfRule type="cellIs" dxfId="155" priority="1" stopIfTrue="1" operator="equal">
      <formula>"x"</formula>
    </cfRule>
  </conditionalFormatting>
  <pageMargins left="0.7" right="0.7" top="0.75" bottom="0.75" header="0.3" footer="0.3"/>
  <pageSetup paperSize="9" scale="65"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42"/>
  <sheetViews>
    <sheetView topLeftCell="A4" zoomScale="80" zoomScaleNormal="80" workbookViewId="0">
      <selection activeCell="A14" sqref="A14:IV35"/>
    </sheetView>
  </sheetViews>
  <sheetFormatPr defaultRowHeight="15.75" x14ac:dyDescent="0.25"/>
  <cols>
    <col min="1" max="1" width="1.28515625" style="44" customWidth="1"/>
    <col min="2" max="2" width="58.42578125" style="44" customWidth="1"/>
    <col min="3" max="3" width="62.140625" style="44" customWidth="1"/>
    <col min="4" max="17" width="6.85546875" style="44" customWidth="1"/>
    <col min="18" max="18" width="10" style="62" hidden="1" customWidth="1"/>
    <col min="19" max="19" width="9.7109375" style="62" customWidth="1"/>
    <col min="20" max="20" width="7.85546875" style="62" hidden="1" customWidth="1"/>
    <col min="21" max="21" width="10.28515625" style="63" hidden="1" customWidth="1"/>
    <col min="22" max="26" width="20.7109375" style="44" hidden="1" customWidth="1"/>
    <col min="27" max="27" width="21.140625" style="44" hidden="1" customWidth="1"/>
    <col min="28" max="28" width="1.5703125" style="44" customWidth="1"/>
    <col min="29" max="29" width="18.85546875" style="44" customWidth="1"/>
    <col min="30" max="42" width="8" style="44" customWidth="1"/>
    <col min="43" max="46" width="9.28515625" style="44" customWidth="1"/>
    <col min="47" max="74" width="9.140625" style="44"/>
    <col min="75" max="75" width="64" style="160" customWidth="1"/>
    <col min="76" max="76" width="97.85546875" style="160" customWidth="1"/>
    <col min="77" max="16384" width="9.140625" style="44"/>
  </cols>
  <sheetData>
    <row r="1" spans="1:76" ht="4.5" customHeight="1" thickBot="1" x14ac:dyDescent="0.3">
      <c r="A1" s="222"/>
      <c r="B1" s="207"/>
      <c r="C1" s="207"/>
      <c r="D1" s="207"/>
      <c r="E1" s="207"/>
      <c r="F1" s="207"/>
      <c r="G1" s="207"/>
      <c r="H1" s="207"/>
      <c r="I1" s="207"/>
      <c r="J1" s="207"/>
      <c r="K1" s="207"/>
      <c r="L1" s="207"/>
      <c r="M1" s="207"/>
      <c r="N1" s="207"/>
      <c r="O1" s="207"/>
      <c r="P1" s="207"/>
      <c r="Q1" s="207"/>
      <c r="R1" s="208"/>
      <c r="S1" s="208"/>
      <c r="T1" s="208"/>
      <c r="U1" s="209"/>
      <c r="V1" s="209"/>
      <c r="W1" s="209"/>
      <c r="X1" s="209"/>
      <c r="Y1" s="209"/>
      <c r="Z1" s="209"/>
      <c r="AA1" s="209"/>
      <c r="AB1" s="223"/>
      <c r="BW1" s="45" t="s">
        <v>186</v>
      </c>
      <c r="BX1" s="46" t="s">
        <v>187</v>
      </c>
    </row>
    <row r="2" spans="1:76" ht="32.25" customHeight="1" x14ac:dyDescent="0.25">
      <c r="A2" s="224"/>
      <c r="B2" s="376" t="s">
        <v>520</v>
      </c>
      <c r="C2" s="376"/>
      <c r="D2" s="376"/>
      <c r="E2" s="376"/>
      <c r="F2" s="376"/>
      <c r="G2" s="376"/>
      <c r="H2" s="376"/>
      <c r="I2" s="376"/>
      <c r="J2" s="376"/>
      <c r="K2" s="376"/>
      <c r="L2" s="376"/>
      <c r="M2" s="376"/>
      <c r="N2" s="376"/>
      <c r="O2" s="376"/>
      <c r="P2" s="376"/>
      <c r="Q2" s="376"/>
      <c r="R2" s="377"/>
      <c r="S2" s="377"/>
      <c r="T2" s="377"/>
      <c r="U2" s="377"/>
      <c r="V2" s="377"/>
      <c r="W2" s="377"/>
      <c r="X2" s="377"/>
      <c r="Y2" s="377"/>
      <c r="Z2" s="377"/>
      <c r="AA2" s="378"/>
      <c r="AB2" s="225"/>
      <c r="BW2" s="137"/>
      <c r="BX2" s="138"/>
    </row>
    <row r="3" spans="1:76" ht="9" customHeight="1" x14ac:dyDescent="0.25">
      <c r="A3" s="224"/>
      <c r="B3" s="53"/>
      <c r="C3" s="53"/>
      <c r="D3" s="53"/>
      <c r="E3" s="53"/>
      <c r="F3" s="53"/>
      <c r="G3" s="53"/>
      <c r="H3" s="53"/>
      <c r="I3" s="53"/>
      <c r="J3" s="53"/>
      <c r="K3" s="53"/>
      <c r="L3" s="53"/>
      <c r="M3" s="53"/>
      <c r="N3" s="53"/>
      <c r="O3" s="53"/>
      <c r="P3" s="53"/>
      <c r="Q3" s="53"/>
      <c r="R3" s="139"/>
      <c r="S3" s="139"/>
      <c r="T3" s="139"/>
      <c r="U3" s="42"/>
      <c r="V3" s="42"/>
      <c r="W3" s="42"/>
      <c r="X3" s="42"/>
      <c r="Y3" s="42"/>
      <c r="Z3" s="42"/>
      <c r="AA3" s="42"/>
      <c r="AB3" s="226"/>
      <c r="BW3" s="137"/>
      <c r="BX3" s="138"/>
    </row>
    <row r="4" spans="1:76" ht="36" customHeight="1" x14ac:dyDescent="0.25">
      <c r="A4" s="224"/>
      <c r="B4" s="379" t="s">
        <v>462</v>
      </c>
      <c r="C4" s="379"/>
      <c r="D4" s="379"/>
      <c r="E4" s="379"/>
      <c r="F4" s="379"/>
      <c r="G4" s="379"/>
      <c r="H4" s="379"/>
      <c r="I4" s="379"/>
      <c r="J4" s="379"/>
      <c r="K4" s="379"/>
      <c r="L4" s="379"/>
      <c r="M4" s="379"/>
      <c r="N4" s="379"/>
      <c r="O4" s="379"/>
      <c r="P4" s="379"/>
      <c r="Q4" s="379"/>
      <c r="R4" s="379"/>
      <c r="S4" s="379"/>
      <c r="T4" s="379"/>
      <c r="U4" s="379"/>
      <c r="V4" s="379"/>
      <c r="W4" s="379"/>
      <c r="X4" s="379"/>
      <c r="Y4" s="379"/>
      <c r="Z4" s="379"/>
      <c r="AA4" s="380"/>
      <c r="AB4" s="225"/>
      <c r="BW4" s="49" t="s">
        <v>190</v>
      </c>
      <c r="BX4" s="50" t="s">
        <v>191</v>
      </c>
    </row>
    <row r="5" spans="1:76" ht="11.25" customHeight="1" x14ac:dyDescent="0.25">
      <c r="A5" s="224"/>
      <c r="B5" s="53"/>
      <c r="C5" s="53"/>
      <c r="D5" s="53"/>
      <c r="E5" s="53"/>
      <c r="F5" s="53"/>
      <c r="G5" s="53"/>
      <c r="H5" s="53"/>
      <c r="I5" s="53"/>
      <c r="J5" s="53"/>
      <c r="K5" s="53"/>
      <c r="L5" s="53"/>
      <c r="M5" s="53"/>
      <c r="N5" s="53"/>
      <c r="O5" s="53"/>
      <c r="P5" s="53"/>
      <c r="Q5" s="53"/>
      <c r="R5" s="54"/>
      <c r="S5" s="139"/>
      <c r="T5" s="139"/>
      <c r="U5" s="139"/>
      <c r="V5" s="139"/>
      <c r="W5" s="139"/>
      <c r="X5" s="42"/>
      <c r="Y5" s="42"/>
      <c r="Z5" s="42"/>
      <c r="AA5" s="42"/>
      <c r="AB5" s="226"/>
      <c r="BW5" s="51" t="s">
        <v>198</v>
      </c>
      <c r="BX5" s="52" t="s">
        <v>199</v>
      </c>
    </row>
    <row r="6" spans="1:76" ht="9" hidden="1" customHeight="1" x14ac:dyDescent="0.25">
      <c r="A6" s="224"/>
      <c r="B6" s="54"/>
      <c r="C6" s="54"/>
      <c r="D6" s="54"/>
      <c r="E6" s="54"/>
      <c r="F6" s="54"/>
      <c r="G6" s="54"/>
      <c r="H6" s="54"/>
      <c r="I6" s="54"/>
      <c r="J6" s="54"/>
      <c r="K6" s="54"/>
      <c r="L6" s="54"/>
      <c r="M6" s="54"/>
      <c r="N6" s="54"/>
      <c r="O6" s="54"/>
      <c r="P6" s="54"/>
      <c r="Q6" s="54"/>
      <c r="R6" s="54"/>
      <c r="S6" s="54"/>
      <c r="T6" s="54"/>
      <c r="U6" s="54"/>
      <c r="V6" s="54"/>
      <c r="W6" s="54"/>
      <c r="X6" s="54"/>
      <c r="Y6" s="54"/>
      <c r="Z6" s="54"/>
      <c r="AA6" s="54"/>
      <c r="AB6" s="226"/>
      <c r="BW6" s="51"/>
      <c r="BX6" s="52"/>
    </row>
    <row r="7" spans="1:76" ht="22.5" customHeight="1" x14ac:dyDescent="0.25">
      <c r="A7" s="224"/>
      <c r="B7" s="366" t="s">
        <v>427</v>
      </c>
      <c r="C7" s="366"/>
      <c r="D7" s="366" t="s">
        <v>323</v>
      </c>
      <c r="E7" s="366"/>
      <c r="F7" s="366"/>
      <c r="G7" s="366"/>
      <c r="H7" s="366"/>
      <c r="I7" s="366"/>
      <c r="J7" s="366"/>
      <c r="K7" s="366"/>
      <c r="L7" s="366"/>
      <c r="M7" s="366"/>
      <c r="N7" s="366"/>
      <c r="O7" s="366"/>
      <c r="P7" s="366"/>
      <c r="Q7" s="366"/>
      <c r="R7" s="381" t="s">
        <v>264</v>
      </c>
      <c r="S7" s="381" t="s">
        <v>265</v>
      </c>
      <c r="T7" s="381" t="s">
        <v>266</v>
      </c>
      <c r="U7" s="371" t="s">
        <v>267</v>
      </c>
      <c r="V7" s="339" t="s">
        <v>268</v>
      </c>
      <c r="W7" s="339"/>
      <c r="X7" s="339"/>
      <c r="Y7" s="339"/>
      <c r="Z7" s="339"/>
      <c r="AA7" s="374" t="s">
        <v>269</v>
      </c>
      <c r="AB7" s="226"/>
      <c r="BW7" s="51" t="s">
        <v>201</v>
      </c>
      <c r="BX7" s="52" t="s">
        <v>202</v>
      </c>
    </row>
    <row r="8" spans="1:76" ht="12" customHeight="1" x14ac:dyDescent="0.25">
      <c r="A8" s="224"/>
      <c r="B8" s="366"/>
      <c r="C8" s="366"/>
      <c r="D8" s="384" t="s">
        <v>324</v>
      </c>
      <c r="E8" s="385"/>
      <c r="F8" s="385"/>
      <c r="G8" s="385"/>
      <c r="H8" s="385"/>
      <c r="I8" s="385"/>
      <c r="J8" s="386"/>
      <c r="K8" s="375" t="s">
        <v>325</v>
      </c>
      <c r="L8" s="375"/>
      <c r="M8" s="375"/>
      <c r="N8" s="375"/>
      <c r="O8" s="375"/>
      <c r="P8" s="375"/>
      <c r="Q8" s="375"/>
      <c r="R8" s="382"/>
      <c r="S8" s="382"/>
      <c r="T8" s="382"/>
      <c r="U8" s="372"/>
      <c r="V8" s="143">
        <v>1</v>
      </c>
      <c r="W8" s="143">
        <v>2</v>
      </c>
      <c r="X8" s="143">
        <v>3</v>
      </c>
      <c r="Y8" s="143">
        <v>4</v>
      </c>
      <c r="Z8" s="143">
        <v>5</v>
      </c>
      <c r="AA8" s="374"/>
      <c r="AB8" s="226"/>
      <c r="BW8" s="51" t="s">
        <v>203</v>
      </c>
      <c r="BX8" s="52" t="s">
        <v>204</v>
      </c>
    </row>
    <row r="9" spans="1:76" ht="18" customHeight="1" x14ac:dyDescent="0.25">
      <c r="A9" s="224"/>
      <c r="B9" s="366"/>
      <c r="C9" s="366"/>
      <c r="D9" s="361" t="s">
        <v>26</v>
      </c>
      <c r="E9" s="361"/>
      <c r="F9" s="361"/>
      <c r="G9" s="361" t="s">
        <v>27</v>
      </c>
      <c r="H9" s="361"/>
      <c r="I9" s="361"/>
      <c r="J9" s="387" t="s">
        <v>326</v>
      </c>
      <c r="K9" s="361" t="s">
        <v>28</v>
      </c>
      <c r="L9" s="361"/>
      <c r="M9" s="361"/>
      <c r="N9" s="361" t="s">
        <v>29</v>
      </c>
      <c r="O9" s="361"/>
      <c r="P9" s="361"/>
      <c r="Q9" s="387" t="s">
        <v>326</v>
      </c>
      <c r="R9" s="382"/>
      <c r="S9" s="382"/>
      <c r="T9" s="382"/>
      <c r="U9" s="372"/>
      <c r="V9" s="144" t="s">
        <v>232</v>
      </c>
      <c r="W9" s="144" t="s">
        <v>233</v>
      </c>
      <c r="X9" s="145" t="s">
        <v>234</v>
      </c>
      <c r="Y9" s="145" t="s">
        <v>270</v>
      </c>
      <c r="Z9" s="145" t="s">
        <v>271</v>
      </c>
      <c r="AA9" s="374"/>
      <c r="AB9" s="226"/>
      <c r="BW9" s="51" t="s">
        <v>207</v>
      </c>
      <c r="BX9" s="52" t="s">
        <v>208</v>
      </c>
    </row>
    <row r="10" spans="1:76" ht="40.5" customHeight="1" x14ac:dyDescent="0.25">
      <c r="A10" s="224"/>
      <c r="B10" s="272" t="s">
        <v>400</v>
      </c>
      <c r="C10" s="221" t="s">
        <v>401</v>
      </c>
      <c r="D10" s="228" t="s">
        <v>334</v>
      </c>
      <c r="E10" s="228" t="s">
        <v>335</v>
      </c>
      <c r="F10" s="228" t="s">
        <v>336</v>
      </c>
      <c r="G10" s="228" t="s">
        <v>334</v>
      </c>
      <c r="H10" s="228" t="s">
        <v>335</v>
      </c>
      <c r="I10" s="228" t="s">
        <v>336</v>
      </c>
      <c r="J10" s="388"/>
      <c r="K10" s="228" t="s">
        <v>334</v>
      </c>
      <c r="L10" s="228" t="s">
        <v>335</v>
      </c>
      <c r="M10" s="228" t="s">
        <v>336</v>
      </c>
      <c r="N10" s="228" t="s">
        <v>334</v>
      </c>
      <c r="O10" s="228" t="s">
        <v>335</v>
      </c>
      <c r="P10" s="228" t="s">
        <v>336</v>
      </c>
      <c r="Q10" s="388"/>
      <c r="R10" s="383"/>
      <c r="S10" s="383"/>
      <c r="T10" s="383"/>
      <c r="U10" s="373"/>
      <c r="V10" s="220" t="s">
        <v>56</v>
      </c>
      <c r="W10" s="220" t="s">
        <v>57</v>
      </c>
      <c r="X10" s="220" t="s">
        <v>243</v>
      </c>
      <c r="Y10" s="220" t="s">
        <v>244</v>
      </c>
      <c r="Z10" s="220" t="s">
        <v>245</v>
      </c>
      <c r="AA10" s="374"/>
      <c r="AB10" s="226"/>
      <c r="BW10" s="51" t="s">
        <v>215</v>
      </c>
      <c r="BX10" s="52" t="s">
        <v>216</v>
      </c>
    </row>
    <row r="11" spans="1:76" s="241" customFormat="1" ht="130.15" hidden="1" customHeight="1" x14ac:dyDescent="0.25">
      <c r="A11" s="229"/>
      <c r="B11" s="304"/>
      <c r="C11" s="304"/>
      <c r="D11" s="273"/>
      <c r="E11" s="274"/>
      <c r="F11" s="274"/>
      <c r="G11" s="274"/>
      <c r="H11" s="274"/>
      <c r="I11" s="274"/>
      <c r="J11" s="282">
        <f t="shared" ref="J11:J35" si="0">IF(D11="x",5,0)+IF(E11="x",3,0)+IF(F11="x",1,0)+IF(G11="x",5,0)+IF(H11="x",3,0)+IF(I11="x",1,0)</f>
        <v>0</v>
      </c>
      <c r="K11" s="274"/>
      <c r="L11" s="274"/>
      <c r="M11" s="274"/>
      <c r="N11" s="274"/>
      <c r="O11" s="274"/>
      <c r="P11" s="274"/>
      <c r="Q11" s="282">
        <f t="shared" ref="Q11:Q35" si="1">IF(K11="x",5,0)+IF(L11="x",3,0)+IF(M11="x",1,0)+IF(N11="x",1,0)+IF(O11="x",3,0)+IF(P11="x",5,0)</f>
        <v>0</v>
      </c>
      <c r="R11" s="275">
        <f t="shared" ref="R11:R35" si="2">J11+Q11</f>
        <v>0</v>
      </c>
      <c r="S11" s="280">
        <f>J11+Q11</f>
        <v>0</v>
      </c>
      <c r="T11" s="275">
        <f t="shared" ref="T11:T35" si="3">U11/100</f>
        <v>1</v>
      </c>
      <c r="U11" s="235">
        <v>100</v>
      </c>
      <c r="V11" s="236" t="str">
        <f t="shared" ref="V11:V35" si="4">IF($T11&lt;=0.2,IF($T11&gt;=0,"x",""),"")</f>
        <v/>
      </c>
      <c r="W11" s="236" t="str">
        <f t="shared" ref="W11:W35" si="5">IF(T11&lt;=0.5,IF(T11&gt;=0.21,"x",""),"")</f>
        <v/>
      </c>
      <c r="X11" s="236" t="str">
        <f t="shared" ref="X11:X35" si="6">IF(T11&lt;=0.7,IF(T11&gt;=0.51,"x",""),"")</f>
        <v/>
      </c>
      <c r="Y11" s="236" t="str">
        <f t="shared" ref="Y11:Y35" si="7">IF(T11&lt;=0.9,IF(T11&gt;=0.71,"x",""),"")</f>
        <v/>
      </c>
      <c r="Z11" s="236" t="str">
        <f t="shared" ref="Z11:Z35" si="8">IF(T11&lt;=1,IF(T11&gt;0.9,"x",""),"")</f>
        <v>x</v>
      </c>
      <c r="AA11" s="237"/>
      <c r="AB11" s="238"/>
      <c r="AC11" s="239"/>
      <c r="AD11" s="246"/>
      <c r="AE11" s="246"/>
      <c r="AF11" s="239"/>
      <c r="AG11" s="239"/>
      <c r="AH11" s="239"/>
      <c r="AI11" s="239"/>
      <c r="AJ11" s="239"/>
      <c r="AK11" s="239"/>
      <c r="AL11" s="239"/>
      <c r="AM11" s="239"/>
      <c r="AN11" s="239"/>
      <c r="AO11" s="239"/>
      <c r="AP11" s="239"/>
      <c r="AQ11" s="239"/>
      <c r="AR11" s="239"/>
      <c r="AS11" s="239"/>
      <c r="AT11" s="239"/>
      <c r="AU11" s="239"/>
      <c r="AV11" s="239"/>
      <c r="AW11" s="239"/>
      <c r="AX11" s="239"/>
      <c r="AY11" s="239"/>
      <c r="AZ11" s="239"/>
      <c r="BA11" s="239"/>
      <c r="BB11" s="240"/>
      <c r="BW11" s="242" t="s">
        <v>217</v>
      </c>
      <c r="BX11" s="243" t="s">
        <v>218</v>
      </c>
    </row>
    <row r="12" spans="1:76" s="241" customFormat="1" ht="109.15" customHeight="1" x14ac:dyDescent="0.25">
      <c r="A12" s="229"/>
      <c r="B12" s="311" t="s">
        <v>533</v>
      </c>
      <c r="C12" s="311" t="s">
        <v>532</v>
      </c>
      <c r="D12" s="273" t="s">
        <v>50</v>
      </c>
      <c r="E12" s="274"/>
      <c r="F12" s="274"/>
      <c r="G12" s="274" t="s">
        <v>50</v>
      </c>
      <c r="H12" s="274"/>
      <c r="I12" s="274"/>
      <c r="J12" s="282">
        <f t="shared" si="0"/>
        <v>10</v>
      </c>
      <c r="K12" s="274" t="s">
        <v>50</v>
      </c>
      <c r="L12" s="274"/>
      <c r="M12" s="274"/>
      <c r="N12" s="274"/>
      <c r="O12" s="274"/>
      <c r="P12" s="274" t="s">
        <v>50</v>
      </c>
      <c r="Q12" s="282">
        <f t="shared" si="1"/>
        <v>10</v>
      </c>
      <c r="R12" s="275">
        <f t="shared" si="2"/>
        <v>20</v>
      </c>
      <c r="S12" s="280">
        <f t="shared" ref="S12:S35" si="9">J12+Q12</f>
        <v>20</v>
      </c>
      <c r="T12" s="275">
        <f t="shared" si="3"/>
        <v>0</v>
      </c>
      <c r="U12" s="278"/>
      <c r="V12" s="236" t="str">
        <f t="shared" si="4"/>
        <v>x</v>
      </c>
      <c r="W12" s="236" t="str">
        <f t="shared" si="5"/>
        <v/>
      </c>
      <c r="X12" s="236" t="str">
        <f t="shared" si="6"/>
        <v/>
      </c>
      <c r="Y12" s="236" t="str">
        <f t="shared" si="7"/>
        <v/>
      </c>
      <c r="Z12" s="236" t="str">
        <f t="shared" si="8"/>
        <v/>
      </c>
      <c r="AA12" s="237"/>
      <c r="AB12" s="238"/>
      <c r="BW12" s="242" t="s">
        <v>272</v>
      </c>
      <c r="BX12" s="243" t="s">
        <v>273</v>
      </c>
    </row>
    <row r="13" spans="1:76" s="241" customFormat="1" ht="84" customHeight="1" x14ac:dyDescent="0.25">
      <c r="A13" s="229"/>
      <c r="B13" s="327" t="s">
        <v>348</v>
      </c>
      <c r="C13" s="327" t="s">
        <v>534</v>
      </c>
      <c r="D13" s="273" t="s">
        <v>50</v>
      </c>
      <c r="E13" s="274"/>
      <c r="F13" s="274"/>
      <c r="G13" s="274" t="s">
        <v>50</v>
      </c>
      <c r="H13" s="274"/>
      <c r="I13" s="274"/>
      <c r="J13" s="282">
        <f t="shared" si="0"/>
        <v>10</v>
      </c>
      <c r="K13" s="274" t="s">
        <v>50</v>
      </c>
      <c r="L13" s="274"/>
      <c r="M13" s="274"/>
      <c r="N13" s="274"/>
      <c r="O13" s="274" t="s">
        <v>50</v>
      </c>
      <c r="P13" s="274"/>
      <c r="Q13" s="282">
        <f t="shared" si="1"/>
        <v>8</v>
      </c>
      <c r="R13" s="275">
        <f t="shared" si="2"/>
        <v>18</v>
      </c>
      <c r="S13" s="280">
        <f t="shared" si="9"/>
        <v>18</v>
      </c>
      <c r="T13" s="275">
        <f t="shared" si="3"/>
        <v>1</v>
      </c>
      <c r="U13" s="235">
        <v>100</v>
      </c>
      <c r="V13" s="236" t="str">
        <f t="shared" si="4"/>
        <v/>
      </c>
      <c r="W13" s="236" t="str">
        <f t="shared" si="5"/>
        <v/>
      </c>
      <c r="X13" s="236" t="str">
        <f t="shared" si="6"/>
        <v/>
      </c>
      <c r="Y13" s="236" t="str">
        <f t="shared" si="7"/>
        <v/>
      </c>
      <c r="Z13" s="236" t="str">
        <f t="shared" si="8"/>
        <v>x</v>
      </c>
      <c r="AA13" s="237"/>
      <c r="AB13" s="238"/>
      <c r="AC13" s="239"/>
      <c r="AD13" s="246"/>
      <c r="AE13" s="246"/>
      <c r="AF13" s="239"/>
      <c r="AG13" s="239"/>
      <c r="AH13" s="239"/>
      <c r="AI13" s="239"/>
      <c r="AJ13" s="239"/>
      <c r="AK13" s="239"/>
      <c r="AL13" s="239"/>
      <c r="AM13" s="239"/>
      <c r="AN13" s="239"/>
      <c r="AO13" s="239"/>
      <c r="AP13" s="239"/>
      <c r="AQ13" s="239"/>
      <c r="AR13" s="239"/>
      <c r="AS13" s="239"/>
      <c r="AT13" s="239"/>
      <c r="AU13" s="239"/>
      <c r="AV13" s="239"/>
      <c r="AW13" s="239"/>
      <c r="AX13" s="239"/>
      <c r="AY13" s="239"/>
      <c r="AZ13" s="239"/>
      <c r="BA13" s="239"/>
      <c r="BB13" s="240"/>
      <c r="BW13" s="242" t="s">
        <v>217</v>
      </c>
      <c r="BX13" s="243" t="s">
        <v>218</v>
      </c>
    </row>
    <row r="14" spans="1:76" s="241" customFormat="1" ht="66" hidden="1" customHeight="1" x14ac:dyDescent="0.25">
      <c r="A14" s="229"/>
      <c r="B14" s="310"/>
      <c r="C14" s="310"/>
      <c r="D14" s="273"/>
      <c r="E14" s="274"/>
      <c r="F14" s="274"/>
      <c r="G14" s="274"/>
      <c r="H14" s="274"/>
      <c r="I14" s="274"/>
      <c r="J14" s="282">
        <f t="shared" si="0"/>
        <v>0</v>
      </c>
      <c r="K14" s="274"/>
      <c r="L14" s="274"/>
      <c r="M14" s="274"/>
      <c r="N14" s="274"/>
      <c r="O14" s="274"/>
      <c r="P14" s="274"/>
      <c r="Q14" s="282">
        <f t="shared" si="1"/>
        <v>0</v>
      </c>
      <c r="R14" s="275">
        <f t="shared" si="2"/>
        <v>0</v>
      </c>
      <c r="S14" s="280">
        <f t="shared" si="9"/>
        <v>0</v>
      </c>
      <c r="T14" s="275">
        <f t="shared" si="3"/>
        <v>1</v>
      </c>
      <c r="U14" s="235">
        <v>100</v>
      </c>
      <c r="V14" s="236" t="str">
        <f t="shared" si="4"/>
        <v/>
      </c>
      <c r="W14" s="236" t="str">
        <f t="shared" si="5"/>
        <v/>
      </c>
      <c r="X14" s="236" t="str">
        <f t="shared" si="6"/>
        <v/>
      </c>
      <c r="Y14" s="236" t="str">
        <f t="shared" si="7"/>
        <v/>
      </c>
      <c r="Z14" s="236" t="str">
        <f t="shared" si="8"/>
        <v>x</v>
      </c>
      <c r="AA14" s="237"/>
      <c r="AB14" s="238"/>
      <c r="AC14" s="239"/>
      <c r="AD14" s="246"/>
      <c r="AE14" s="246"/>
      <c r="AF14" s="239"/>
      <c r="AG14" s="239"/>
      <c r="AH14" s="239"/>
      <c r="AI14" s="239"/>
      <c r="AJ14" s="239"/>
      <c r="AK14" s="239"/>
      <c r="AL14" s="239"/>
      <c r="AM14" s="239"/>
      <c r="AN14" s="239"/>
      <c r="AO14" s="239"/>
      <c r="AP14" s="239"/>
      <c r="AQ14" s="239"/>
      <c r="AR14" s="239"/>
      <c r="AS14" s="239"/>
      <c r="AT14" s="239"/>
      <c r="AU14" s="239"/>
      <c r="AV14" s="239"/>
      <c r="AW14" s="239"/>
      <c r="AX14" s="239"/>
      <c r="AY14" s="239"/>
      <c r="AZ14" s="239"/>
      <c r="BA14" s="239"/>
      <c r="BB14" s="240"/>
      <c r="BW14" s="242" t="s">
        <v>217</v>
      </c>
      <c r="BX14" s="243" t="s">
        <v>218</v>
      </c>
    </row>
    <row r="15" spans="1:76" s="241" customFormat="1" ht="26.25" hidden="1" customHeight="1" x14ac:dyDescent="0.25">
      <c r="A15" s="229"/>
      <c r="B15" s="230"/>
      <c r="C15" s="230"/>
      <c r="D15" s="273"/>
      <c r="E15" s="274"/>
      <c r="F15" s="274"/>
      <c r="G15" s="274"/>
      <c r="H15" s="274"/>
      <c r="I15" s="274"/>
      <c r="J15" s="282">
        <f t="shared" si="0"/>
        <v>0</v>
      </c>
      <c r="K15" s="274"/>
      <c r="L15" s="274"/>
      <c r="M15" s="274"/>
      <c r="N15" s="274"/>
      <c r="O15" s="274"/>
      <c r="P15" s="274"/>
      <c r="Q15" s="282">
        <f t="shared" si="1"/>
        <v>0</v>
      </c>
      <c r="R15" s="275">
        <f t="shared" si="2"/>
        <v>0</v>
      </c>
      <c r="S15" s="280">
        <f t="shared" si="9"/>
        <v>0</v>
      </c>
      <c r="T15" s="275">
        <f t="shared" si="3"/>
        <v>1</v>
      </c>
      <c r="U15" s="235">
        <v>100</v>
      </c>
      <c r="V15" s="236" t="str">
        <f t="shared" si="4"/>
        <v/>
      </c>
      <c r="W15" s="236" t="str">
        <f t="shared" si="5"/>
        <v/>
      </c>
      <c r="X15" s="236" t="str">
        <f t="shared" si="6"/>
        <v/>
      </c>
      <c r="Y15" s="236" t="str">
        <f t="shared" si="7"/>
        <v/>
      </c>
      <c r="Z15" s="236" t="str">
        <f t="shared" si="8"/>
        <v>x</v>
      </c>
      <c r="AA15" s="237"/>
      <c r="AB15" s="238"/>
      <c r="AC15" s="239"/>
      <c r="AD15" s="246"/>
      <c r="AE15" s="246"/>
      <c r="AF15" s="239"/>
      <c r="AG15" s="239"/>
      <c r="AH15" s="239"/>
      <c r="AI15" s="239"/>
      <c r="AJ15" s="239"/>
      <c r="AK15" s="239"/>
      <c r="AL15" s="239"/>
      <c r="AM15" s="239"/>
      <c r="AN15" s="239"/>
      <c r="AO15" s="239"/>
      <c r="AP15" s="239"/>
      <c r="AQ15" s="239"/>
      <c r="AR15" s="239"/>
      <c r="AS15" s="239"/>
      <c r="AT15" s="239"/>
      <c r="AU15" s="239"/>
      <c r="AV15" s="239"/>
      <c r="AW15" s="239"/>
      <c r="AX15" s="239"/>
      <c r="AY15" s="239"/>
      <c r="AZ15" s="239"/>
      <c r="BA15" s="239"/>
      <c r="BB15" s="240"/>
      <c r="BW15" s="242" t="s">
        <v>217</v>
      </c>
      <c r="BX15" s="243" t="s">
        <v>218</v>
      </c>
    </row>
    <row r="16" spans="1:76" s="241" customFormat="1" ht="26.25" hidden="1" customHeight="1" x14ac:dyDescent="0.25">
      <c r="A16" s="229"/>
      <c r="B16" s="230"/>
      <c r="C16" s="230"/>
      <c r="D16" s="273"/>
      <c r="E16" s="274"/>
      <c r="F16" s="274"/>
      <c r="G16" s="274"/>
      <c r="H16" s="274"/>
      <c r="I16" s="274"/>
      <c r="J16" s="282">
        <f t="shared" si="0"/>
        <v>0</v>
      </c>
      <c r="K16" s="274"/>
      <c r="L16" s="274"/>
      <c r="M16" s="274"/>
      <c r="N16" s="274"/>
      <c r="O16" s="274"/>
      <c r="P16" s="274"/>
      <c r="Q16" s="282">
        <f t="shared" si="1"/>
        <v>0</v>
      </c>
      <c r="R16" s="275">
        <f t="shared" si="2"/>
        <v>0</v>
      </c>
      <c r="S16" s="280">
        <f t="shared" si="9"/>
        <v>0</v>
      </c>
      <c r="T16" s="275">
        <f t="shared" si="3"/>
        <v>1</v>
      </c>
      <c r="U16" s="235">
        <v>100</v>
      </c>
      <c r="V16" s="236" t="str">
        <f t="shared" si="4"/>
        <v/>
      </c>
      <c r="W16" s="236" t="str">
        <f t="shared" si="5"/>
        <v/>
      </c>
      <c r="X16" s="236" t="str">
        <f t="shared" si="6"/>
        <v/>
      </c>
      <c r="Y16" s="236" t="str">
        <f t="shared" si="7"/>
        <v/>
      </c>
      <c r="Z16" s="236" t="str">
        <f t="shared" si="8"/>
        <v>x</v>
      </c>
      <c r="AA16" s="237"/>
      <c r="AB16" s="238"/>
      <c r="AC16" s="239"/>
      <c r="AD16" s="246"/>
      <c r="AE16" s="246"/>
      <c r="AF16" s="239"/>
      <c r="AG16" s="239"/>
      <c r="AH16" s="239"/>
      <c r="AI16" s="239"/>
      <c r="AJ16" s="239"/>
      <c r="AK16" s="239"/>
      <c r="AL16" s="239"/>
      <c r="AM16" s="239"/>
      <c r="AN16" s="239"/>
      <c r="AO16" s="239"/>
      <c r="AP16" s="239"/>
      <c r="AQ16" s="239"/>
      <c r="AR16" s="239"/>
      <c r="AS16" s="239"/>
      <c r="AT16" s="239"/>
      <c r="AU16" s="239"/>
      <c r="AV16" s="239"/>
      <c r="AW16" s="239"/>
      <c r="AX16" s="239"/>
      <c r="AY16" s="239"/>
      <c r="AZ16" s="239"/>
      <c r="BA16" s="239"/>
      <c r="BB16" s="240"/>
      <c r="BW16" s="242" t="s">
        <v>217</v>
      </c>
      <c r="BX16" s="243" t="s">
        <v>218</v>
      </c>
    </row>
    <row r="17" spans="1:76" s="241" customFormat="1" ht="26.25" hidden="1" customHeight="1" x14ac:dyDescent="0.25">
      <c r="A17" s="229"/>
      <c r="B17" s="230"/>
      <c r="C17" s="230"/>
      <c r="D17" s="276"/>
      <c r="E17" s="277"/>
      <c r="F17" s="277"/>
      <c r="G17" s="277"/>
      <c r="H17" s="277"/>
      <c r="I17" s="277"/>
      <c r="J17" s="282">
        <f t="shared" si="0"/>
        <v>0</v>
      </c>
      <c r="K17" s="277"/>
      <c r="L17" s="277"/>
      <c r="M17" s="277"/>
      <c r="N17" s="277"/>
      <c r="O17" s="277"/>
      <c r="P17" s="277"/>
      <c r="Q17" s="282">
        <f t="shared" si="1"/>
        <v>0</v>
      </c>
      <c r="R17" s="275">
        <f t="shared" si="2"/>
        <v>0</v>
      </c>
      <c r="S17" s="280">
        <f t="shared" si="9"/>
        <v>0</v>
      </c>
      <c r="T17" s="275">
        <f t="shared" si="3"/>
        <v>1</v>
      </c>
      <c r="U17" s="235">
        <v>100</v>
      </c>
      <c r="V17" s="236" t="str">
        <f t="shared" si="4"/>
        <v/>
      </c>
      <c r="W17" s="236" t="str">
        <f t="shared" si="5"/>
        <v/>
      </c>
      <c r="X17" s="236" t="str">
        <f t="shared" si="6"/>
        <v/>
      </c>
      <c r="Y17" s="236" t="str">
        <f t="shared" si="7"/>
        <v/>
      </c>
      <c r="Z17" s="236" t="str">
        <f t="shared" si="8"/>
        <v>x</v>
      </c>
      <c r="AA17" s="237"/>
      <c r="AB17" s="238"/>
      <c r="AC17" s="239"/>
      <c r="AD17" s="246"/>
      <c r="AE17" s="246"/>
      <c r="AF17" s="239"/>
      <c r="AG17" s="239"/>
      <c r="AH17" s="239"/>
      <c r="AI17" s="239"/>
      <c r="AJ17" s="239"/>
      <c r="AK17" s="239"/>
      <c r="AL17" s="239"/>
      <c r="AM17" s="239"/>
      <c r="AN17" s="239"/>
      <c r="AO17" s="239"/>
      <c r="AP17" s="239"/>
      <c r="AQ17" s="239"/>
      <c r="AR17" s="239"/>
      <c r="AS17" s="239"/>
      <c r="AT17" s="239"/>
      <c r="AU17" s="239"/>
      <c r="AV17" s="239"/>
      <c r="AW17" s="239"/>
      <c r="AX17" s="239"/>
      <c r="AY17" s="239"/>
      <c r="AZ17" s="239"/>
      <c r="BA17" s="239"/>
      <c r="BB17" s="240"/>
      <c r="BW17" s="242"/>
      <c r="BX17" s="243"/>
    </row>
    <row r="18" spans="1:76" s="241" customFormat="1" ht="26.25" hidden="1" customHeight="1" x14ac:dyDescent="0.25">
      <c r="A18" s="229"/>
      <c r="B18" s="230"/>
      <c r="C18" s="230"/>
      <c r="D18" s="276"/>
      <c r="E18" s="277"/>
      <c r="F18" s="277"/>
      <c r="G18" s="277"/>
      <c r="H18" s="277"/>
      <c r="I18" s="277"/>
      <c r="J18" s="282">
        <f t="shared" si="0"/>
        <v>0</v>
      </c>
      <c r="K18" s="277"/>
      <c r="L18" s="277"/>
      <c r="M18" s="277"/>
      <c r="N18" s="277"/>
      <c r="O18" s="277"/>
      <c r="P18" s="277"/>
      <c r="Q18" s="282">
        <f t="shared" si="1"/>
        <v>0</v>
      </c>
      <c r="R18" s="275">
        <f t="shared" si="2"/>
        <v>0</v>
      </c>
      <c r="S18" s="280">
        <f t="shared" si="9"/>
        <v>0</v>
      </c>
      <c r="T18" s="275">
        <f t="shared" si="3"/>
        <v>0</v>
      </c>
      <c r="U18" s="278"/>
      <c r="V18" s="236" t="str">
        <f t="shared" si="4"/>
        <v>x</v>
      </c>
      <c r="W18" s="236" t="str">
        <f t="shared" si="5"/>
        <v/>
      </c>
      <c r="X18" s="236" t="str">
        <f t="shared" si="6"/>
        <v/>
      </c>
      <c r="Y18" s="236" t="str">
        <f t="shared" si="7"/>
        <v/>
      </c>
      <c r="Z18" s="236" t="str">
        <f t="shared" si="8"/>
        <v/>
      </c>
      <c r="AA18" s="237"/>
      <c r="AB18" s="238"/>
      <c r="AC18" s="239"/>
      <c r="AD18" s="246"/>
      <c r="AE18" s="246"/>
      <c r="AF18" s="239"/>
      <c r="AG18" s="239"/>
      <c r="AH18" s="239"/>
      <c r="AI18" s="239"/>
      <c r="AJ18" s="239"/>
      <c r="AK18" s="239"/>
      <c r="AL18" s="239"/>
      <c r="AM18" s="239"/>
      <c r="AN18" s="239"/>
      <c r="AO18" s="239"/>
      <c r="AP18" s="239"/>
      <c r="AQ18" s="239"/>
      <c r="AR18" s="239"/>
      <c r="AS18" s="239"/>
      <c r="AT18" s="239"/>
      <c r="AU18" s="239"/>
      <c r="AV18" s="239"/>
      <c r="AW18" s="239"/>
      <c r="AX18" s="239"/>
      <c r="AY18" s="239"/>
      <c r="AZ18" s="239"/>
      <c r="BA18" s="239"/>
      <c r="BB18" s="240"/>
      <c r="BW18" s="242"/>
      <c r="BX18" s="243"/>
    </row>
    <row r="19" spans="1:76" s="241" customFormat="1" ht="26.25" hidden="1" customHeight="1" x14ac:dyDescent="0.25">
      <c r="A19" s="229"/>
      <c r="B19" s="230"/>
      <c r="C19" s="230"/>
      <c r="D19" s="273"/>
      <c r="E19" s="274"/>
      <c r="F19" s="274"/>
      <c r="G19" s="274"/>
      <c r="H19" s="274"/>
      <c r="I19" s="274"/>
      <c r="J19" s="282">
        <f t="shared" si="0"/>
        <v>0</v>
      </c>
      <c r="K19" s="274"/>
      <c r="L19" s="274"/>
      <c r="M19" s="274"/>
      <c r="N19" s="274"/>
      <c r="O19" s="274"/>
      <c r="P19" s="274"/>
      <c r="Q19" s="282">
        <f t="shared" si="1"/>
        <v>0</v>
      </c>
      <c r="R19" s="275">
        <f t="shared" si="2"/>
        <v>0</v>
      </c>
      <c r="S19" s="280">
        <f t="shared" si="9"/>
        <v>0</v>
      </c>
      <c r="T19" s="275">
        <f t="shared" si="3"/>
        <v>0</v>
      </c>
      <c r="U19" s="278"/>
      <c r="V19" s="236" t="str">
        <f t="shared" si="4"/>
        <v>x</v>
      </c>
      <c r="W19" s="236" t="str">
        <f t="shared" si="5"/>
        <v/>
      </c>
      <c r="X19" s="236" t="str">
        <f t="shared" si="6"/>
        <v/>
      </c>
      <c r="Y19" s="236" t="str">
        <f t="shared" si="7"/>
        <v/>
      </c>
      <c r="Z19" s="236" t="str">
        <f t="shared" si="8"/>
        <v/>
      </c>
      <c r="AA19" s="237"/>
      <c r="AB19" s="238"/>
      <c r="BW19" s="242" t="s">
        <v>272</v>
      </c>
      <c r="BX19" s="243" t="s">
        <v>273</v>
      </c>
    </row>
    <row r="20" spans="1:76" s="241" customFormat="1" ht="26.25" hidden="1" customHeight="1" x14ac:dyDescent="0.25">
      <c r="A20" s="229"/>
      <c r="B20" s="230"/>
      <c r="C20" s="230"/>
      <c r="D20" s="273"/>
      <c r="E20" s="274"/>
      <c r="F20" s="274"/>
      <c r="G20" s="274"/>
      <c r="H20" s="274"/>
      <c r="I20" s="274"/>
      <c r="J20" s="282">
        <f t="shared" si="0"/>
        <v>0</v>
      </c>
      <c r="K20" s="274"/>
      <c r="L20" s="274"/>
      <c r="M20" s="274"/>
      <c r="N20" s="274"/>
      <c r="O20" s="274"/>
      <c r="P20" s="274"/>
      <c r="Q20" s="282">
        <f t="shared" si="1"/>
        <v>0</v>
      </c>
      <c r="R20" s="275">
        <f t="shared" si="2"/>
        <v>0</v>
      </c>
      <c r="S20" s="280">
        <f t="shared" si="9"/>
        <v>0</v>
      </c>
      <c r="T20" s="275">
        <f t="shared" si="3"/>
        <v>1</v>
      </c>
      <c r="U20" s="235">
        <v>100</v>
      </c>
      <c r="V20" s="236" t="str">
        <f t="shared" si="4"/>
        <v/>
      </c>
      <c r="W20" s="236" t="str">
        <f t="shared" si="5"/>
        <v/>
      </c>
      <c r="X20" s="236" t="str">
        <f t="shared" si="6"/>
        <v/>
      </c>
      <c r="Y20" s="236" t="str">
        <f t="shared" si="7"/>
        <v/>
      </c>
      <c r="Z20" s="236" t="str">
        <f t="shared" si="8"/>
        <v>x</v>
      </c>
      <c r="AA20" s="237"/>
      <c r="AB20" s="238"/>
      <c r="AC20" s="239"/>
      <c r="AD20" s="246"/>
      <c r="AE20" s="246"/>
      <c r="AF20" s="239"/>
      <c r="AG20" s="239"/>
      <c r="AH20" s="239"/>
      <c r="AI20" s="239"/>
      <c r="AJ20" s="239"/>
      <c r="AK20" s="239"/>
      <c r="AL20" s="239"/>
      <c r="AM20" s="239"/>
      <c r="AN20" s="239"/>
      <c r="AO20" s="239"/>
      <c r="AP20" s="239"/>
      <c r="AQ20" s="239"/>
      <c r="AR20" s="239"/>
      <c r="AS20" s="239"/>
      <c r="AT20" s="239"/>
      <c r="AU20" s="239"/>
      <c r="AV20" s="239"/>
      <c r="AW20" s="239"/>
      <c r="AX20" s="239"/>
      <c r="AY20" s="239"/>
      <c r="AZ20" s="239"/>
      <c r="BA20" s="239"/>
      <c r="BB20" s="240"/>
      <c r="BW20" s="242" t="s">
        <v>217</v>
      </c>
      <c r="BX20" s="243" t="s">
        <v>218</v>
      </c>
    </row>
    <row r="21" spans="1:76" s="241" customFormat="1" ht="26.25" hidden="1" customHeight="1" x14ac:dyDescent="0.25">
      <c r="A21" s="229"/>
      <c r="B21" s="230"/>
      <c r="C21" s="230"/>
      <c r="D21" s="276"/>
      <c r="E21" s="277"/>
      <c r="F21" s="277"/>
      <c r="G21" s="277"/>
      <c r="H21" s="277"/>
      <c r="I21" s="277"/>
      <c r="J21" s="282">
        <f t="shared" si="0"/>
        <v>0</v>
      </c>
      <c r="K21" s="277"/>
      <c r="L21" s="277"/>
      <c r="M21" s="277"/>
      <c r="N21" s="277"/>
      <c r="O21" s="277"/>
      <c r="P21" s="277"/>
      <c r="Q21" s="282">
        <f t="shared" si="1"/>
        <v>0</v>
      </c>
      <c r="R21" s="275">
        <f t="shared" si="2"/>
        <v>0</v>
      </c>
      <c r="S21" s="280">
        <f t="shared" si="9"/>
        <v>0</v>
      </c>
      <c r="T21" s="275">
        <f t="shared" si="3"/>
        <v>1</v>
      </c>
      <c r="U21" s="235">
        <v>100</v>
      </c>
      <c r="V21" s="236" t="str">
        <f t="shared" si="4"/>
        <v/>
      </c>
      <c r="W21" s="236" t="str">
        <f t="shared" si="5"/>
        <v/>
      </c>
      <c r="X21" s="236" t="str">
        <f t="shared" si="6"/>
        <v/>
      </c>
      <c r="Y21" s="236" t="str">
        <f t="shared" si="7"/>
        <v/>
      </c>
      <c r="Z21" s="236" t="str">
        <f t="shared" si="8"/>
        <v>x</v>
      </c>
      <c r="AA21" s="237"/>
      <c r="AB21" s="238"/>
      <c r="AC21" s="239"/>
      <c r="AD21" s="246"/>
      <c r="AE21" s="246"/>
      <c r="AF21" s="239"/>
      <c r="AG21" s="239"/>
      <c r="AH21" s="239"/>
      <c r="AI21" s="239"/>
      <c r="AJ21" s="239"/>
      <c r="AK21" s="239"/>
      <c r="AL21" s="239"/>
      <c r="AM21" s="239"/>
      <c r="AN21" s="239"/>
      <c r="AO21" s="239"/>
      <c r="AP21" s="239"/>
      <c r="AQ21" s="239"/>
      <c r="AR21" s="239"/>
      <c r="AS21" s="239"/>
      <c r="AT21" s="239"/>
      <c r="AU21" s="239"/>
      <c r="AV21" s="239"/>
      <c r="AW21" s="239"/>
      <c r="AX21" s="239"/>
      <c r="AY21" s="239"/>
      <c r="AZ21" s="239"/>
      <c r="BA21" s="239"/>
      <c r="BB21" s="240"/>
      <c r="BW21" s="242"/>
      <c r="BX21" s="243"/>
    </row>
    <row r="22" spans="1:76" s="241" customFormat="1" ht="26.25" hidden="1" customHeight="1" x14ac:dyDescent="0.25">
      <c r="A22" s="229"/>
      <c r="B22" s="230"/>
      <c r="C22" s="230"/>
      <c r="D22" s="276"/>
      <c r="E22" s="277"/>
      <c r="F22" s="277"/>
      <c r="G22" s="277"/>
      <c r="H22" s="277"/>
      <c r="I22" s="277"/>
      <c r="J22" s="282">
        <f t="shared" si="0"/>
        <v>0</v>
      </c>
      <c r="K22" s="277"/>
      <c r="L22" s="277"/>
      <c r="M22" s="277"/>
      <c r="N22" s="277"/>
      <c r="O22" s="277"/>
      <c r="P22" s="277"/>
      <c r="Q22" s="282">
        <f t="shared" si="1"/>
        <v>0</v>
      </c>
      <c r="R22" s="275">
        <f t="shared" si="2"/>
        <v>0</v>
      </c>
      <c r="S22" s="280">
        <f t="shared" si="9"/>
        <v>0</v>
      </c>
      <c r="T22" s="275">
        <f t="shared" si="3"/>
        <v>0</v>
      </c>
      <c r="U22" s="278"/>
      <c r="V22" s="236" t="str">
        <f t="shared" si="4"/>
        <v>x</v>
      </c>
      <c r="W22" s="236" t="str">
        <f t="shared" si="5"/>
        <v/>
      </c>
      <c r="X22" s="236" t="str">
        <f t="shared" si="6"/>
        <v/>
      </c>
      <c r="Y22" s="236" t="str">
        <f t="shared" si="7"/>
        <v/>
      </c>
      <c r="Z22" s="236" t="str">
        <f t="shared" si="8"/>
        <v/>
      </c>
      <c r="AA22" s="237"/>
      <c r="AB22" s="238"/>
      <c r="AC22" s="239"/>
      <c r="AD22" s="246"/>
      <c r="AE22" s="246"/>
      <c r="AF22" s="239"/>
      <c r="AG22" s="239"/>
      <c r="AH22" s="239"/>
      <c r="AI22" s="239"/>
      <c r="AJ22" s="239"/>
      <c r="AK22" s="239"/>
      <c r="AL22" s="239"/>
      <c r="AM22" s="239"/>
      <c r="AN22" s="239"/>
      <c r="AO22" s="239"/>
      <c r="AP22" s="239"/>
      <c r="AQ22" s="239"/>
      <c r="AR22" s="239"/>
      <c r="AS22" s="239"/>
      <c r="AT22" s="239"/>
      <c r="AU22" s="239"/>
      <c r="AV22" s="239"/>
      <c r="AW22" s="239"/>
      <c r="AX22" s="239"/>
      <c r="AY22" s="239"/>
      <c r="AZ22" s="239"/>
      <c r="BA22" s="239"/>
      <c r="BB22" s="240"/>
      <c r="BW22" s="242"/>
      <c r="BX22" s="243"/>
    </row>
    <row r="23" spans="1:76" s="241" customFormat="1" ht="26.25" hidden="1" customHeight="1" x14ac:dyDescent="0.25">
      <c r="A23" s="229"/>
      <c r="B23" s="230"/>
      <c r="C23" s="230"/>
      <c r="D23" s="273"/>
      <c r="E23" s="274"/>
      <c r="F23" s="274"/>
      <c r="G23" s="274"/>
      <c r="H23" s="274"/>
      <c r="I23" s="274"/>
      <c r="J23" s="282">
        <f t="shared" si="0"/>
        <v>0</v>
      </c>
      <c r="K23" s="274"/>
      <c r="L23" s="274"/>
      <c r="M23" s="274"/>
      <c r="N23" s="274"/>
      <c r="O23" s="274"/>
      <c r="P23" s="274"/>
      <c r="Q23" s="282">
        <f t="shared" si="1"/>
        <v>0</v>
      </c>
      <c r="R23" s="275">
        <f t="shared" si="2"/>
        <v>0</v>
      </c>
      <c r="S23" s="280">
        <f t="shared" si="9"/>
        <v>0</v>
      </c>
      <c r="T23" s="275">
        <f t="shared" si="3"/>
        <v>0</v>
      </c>
      <c r="U23" s="278"/>
      <c r="V23" s="236" t="str">
        <f t="shared" si="4"/>
        <v>x</v>
      </c>
      <c r="W23" s="236" t="str">
        <f t="shared" si="5"/>
        <v/>
      </c>
      <c r="X23" s="236" t="str">
        <f t="shared" si="6"/>
        <v/>
      </c>
      <c r="Y23" s="236" t="str">
        <f t="shared" si="7"/>
        <v/>
      </c>
      <c r="Z23" s="236" t="str">
        <f t="shared" si="8"/>
        <v/>
      </c>
      <c r="AA23" s="237"/>
      <c r="AB23" s="238"/>
      <c r="BW23" s="242" t="s">
        <v>272</v>
      </c>
      <c r="BX23" s="243" t="s">
        <v>273</v>
      </c>
    </row>
    <row r="24" spans="1:76" s="241" customFormat="1" ht="26.25" hidden="1" customHeight="1" x14ac:dyDescent="0.25">
      <c r="A24" s="229"/>
      <c r="B24" s="230"/>
      <c r="C24" s="230"/>
      <c r="D24" s="273"/>
      <c r="E24" s="274"/>
      <c r="F24" s="274"/>
      <c r="G24" s="274"/>
      <c r="H24" s="274"/>
      <c r="I24" s="274"/>
      <c r="J24" s="282">
        <f t="shared" si="0"/>
        <v>0</v>
      </c>
      <c r="K24" s="274"/>
      <c r="L24" s="274"/>
      <c r="M24" s="274"/>
      <c r="N24" s="274"/>
      <c r="O24" s="274"/>
      <c r="P24" s="274"/>
      <c r="Q24" s="282">
        <f t="shared" si="1"/>
        <v>0</v>
      </c>
      <c r="R24" s="275">
        <f t="shared" si="2"/>
        <v>0</v>
      </c>
      <c r="S24" s="280">
        <f t="shared" si="9"/>
        <v>0</v>
      </c>
      <c r="T24" s="275">
        <f t="shared" si="3"/>
        <v>1</v>
      </c>
      <c r="U24" s="235">
        <v>100</v>
      </c>
      <c r="V24" s="236" t="str">
        <f t="shared" si="4"/>
        <v/>
      </c>
      <c r="W24" s="236" t="str">
        <f t="shared" si="5"/>
        <v/>
      </c>
      <c r="X24" s="236" t="str">
        <f t="shared" si="6"/>
        <v/>
      </c>
      <c r="Y24" s="236" t="str">
        <f t="shared" si="7"/>
        <v/>
      </c>
      <c r="Z24" s="236" t="str">
        <f t="shared" si="8"/>
        <v>x</v>
      </c>
      <c r="AA24" s="237"/>
      <c r="AB24" s="238"/>
      <c r="AC24" s="239"/>
      <c r="AD24" s="246"/>
      <c r="AE24" s="246"/>
      <c r="AF24" s="239"/>
      <c r="AG24" s="239"/>
      <c r="AH24" s="239"/>
      <c r="AI24" s="239"/>
      <c r="AJ24" s="239"/>
      <c r="AK24" s="239"/>
      <c r="AL24" s="239"/>
      <c r="AM24" s="239"/>
      <c r="AN24" s="239"/>
      <c r="AO24" s="239"/>
      <c r="AP24" s="239"/>
      <c r="AQ24" s="239"/>
      <c r="AR24" s="239"/>
      <c r="AS24" s="239"/>
      <c r="AT24" s="239"/>
      <c r="AU24" s="239"/>
      <c r="AV24" s="239"/>
      <c r="AW24" s="239"/>
      <c r="AX24" s="239"/>
      <c r="AY24" s="239"/>
      <c r="AZ24" s="239"/>
      <c r="BA24" s="239"/>
      <c r="BB24" s="240"/>
      <c r="BW24" s="242" t="s">
        <v>217</v>
      </c>
      <c r="BX24" s="243" t="s">
        <v>218</v>
      </c>
    </row>
    <row r="25" spans="1:76" s="241" customFormat="1" ht="26.25" hidden="1" customHeight="1" x14ac:dyDescent="0.25">
      <c r="A25" s="229"/>
      <c r="B25" s="230"/>
      <c r="C25" s="230"/>
      <c r="D25" s="276"/>
      <c r="E25" s="277"/>
      <c r="F25" s="277"/>
      <c r="G25" s="277"/>
      <c r="H25" s="277"/>
      <c r="I25" s="277"/>
      <c r="J25" s="282">
        <f t="shared" si="0"/>
        <v>0</v>
      </c>
      <c r="K25" s="277"/>
      <c r="L25" s="277"/>
      <c r="M25" s="277"/>
      <c r="N25" s="277"/>
      <c r="O25" s="277"/>
      <c r="P25" s="277"/>
      <c r="Q25" s="282">
        <f t="shared" si="1"/>
        <v>0</v>
      </c>
      <c r="R25" s="275">
        <f t="shared" si="2"/>
        <v>0</v>
      </c>
      <c r="S25" s="280">
        <f t="shared" si="9"/>
        <v>0</v>
      </c>
      <c r="T25" s="275">
        <f t="shared" si="3"/>
        <v>1</v>
      </c>
      <c r="U25" s="235">
        <v>100</v>
      </c>
      <c r="V25" s="236" t="str">
        <f t="shared" si="4"/>
        <v/>
      </c>
      <c r="W25" s="236" t="str">
        <f t="shared" si="5"/>
        <v/>
      </c>
      <c r="X25" s="236" t="str">
        <f t="shared" si="6"/>
        <v/>
      </c>
      <c r="Y25" s="236" t="str">
        <f t="shared" si="7"/>
        <v/>
      </c>
      <c r="Z25" s="236" t="str">
        <f t="shared" si="8"/>
        <v>x</v>
      </c>
      <c r="AA25" s="237"/>
      <c r="AB25" s="238"/>
      <c r="AC25" s="239"/>
      <c r="AD25" s="246"/>
      <c r="AE25" s="246"/>
      <c r="AF25" s="239"/>
      <c r="AG25" s="239"/>
      <c r="AH25" s="239"/>
      <c r="AI25" s="239"/>
      <c r="AJ25" s="239"/>
      <c r="AK25" s="239"/>
      <c r="AL25" s="239"/>
      <c r="AM25" s="239"/>
      <c r="AN25" s="239"/>
      <c r="AO25" s="239"/>
      <c r="AP25" s="239"/>
      <c r="AQ25" s="239"/>
      <c r="AR25" s="239"/>
      <c r="AS25" s="239"/>
      <c r="AT25" s="239"/>
      <c r="AU25" s="239"/>
      <c r="AV25" s="239"/>
      <c r="AW25" s="239"/>
      <c r="AX25" s="239"/>
      <c r="AY25" s="239"/>
      <c r="AZ25" s="239"/>
      <c r="BA25" s="239"/>
      <c r="BB25" s="240"/>
      <c r="BW25" s="242"/>
      <c r="BX25" s="243"/>
    </row>
    <row r="26" spans="1:76" s="241" customFormat="1" ht="26.25" hidden="1" customHeight="1" x14ac:dyDescent="0.25">
      <c r="A26" s="229"/>
      <c r="B26" s="230"/>
      <c r="C26" s="230"/>
      <c r="D26" s="276"/>
      <c r="E26" s="277"/>
      <c r="F26" s="277"/>
      <c r="G26" s="277"/>
      <c r="H26" s="277"/>
      <c r="I26" s="277"/>
      <c r="J26" s="282">
        <f t="shared" si="0"/>
        <v>0</v>
      </c>
      <c r="K26" s="277"/>
      <c r="L26" s="277"/>
      <c r="M26" s="277"/>
      <c r="N26" s="277"/>
      <c r="O26" s="277"/>
      <c r="P26" s="277"/>
      <c r="Q26" s="282">
        <f t="shared" si="1"/>
        <v>0</v>
      </c>
      <c r="R26" s="275">
        <f t="shared" si="2"/>
        <v>0</v>
      </c>
      <c r="S26" s="280">
        <f t="shared" si="9"/>
        <v>0</v>
      </c>
      <c r="T26" s="275">
        <f t="shared" si="3"/>
        <v>0</v>
      </c>
      <c r="U26" s="278"/>
      <c r="V26" s="236" t="str">
        <f t="shared" si="4"/>
        <v>x</v>
      </c>
      <c r="W26" s="236" t="str">
        <f t="shared" si="5"/>
        <v/>
      </c>
      <c r="X26" s="236" t="str">
        <f t="shared" si="6"/>
        <v/>
      </c>
      <c r="Y26" s="236" t="str">
        <f t="shared" si="7"/>
        <v/>
      </c>
      <c r="Z26" s="236" t="str">
        <f t="shared" si="8"/>
        <v/>
      </c>
      <c r="AA26" s="237"/>
      <c r="AB26" s="238"/>
      <c r="AC26" s="239"/>
      <c r="AD26" s="246"/>
      <c r="AE26" s="246"/>
      <c r="AF26" s="239"/>
      <c r="AG26" s="239"/>
      <c r="AH26" s="239"/>
      <c r="AI26" s="239"/>
      <c r="AJ26" s="239"/>
      <c r="AK26" s="239"/>
      <c r="AL26" s="239"/>
      <c r="AM26" s="239"/>
      <c r="AN26" s="239"/>
      <c r="AO26" s="239"/>
      <c r="AP26" s="239"/>
      <c r="AQ26" s="239"/>
      <c r="AR26" s="239"/>
      <c r="AS26" s="239"/>
      <c r="AT26" s="239"/>
      <c r="AU26" s="239"/>
      <c r="AV26" s="239"/>
      <c r="AW26" s="239"/>
      <c r="AX26" s="239"/>
      <c r="AY26" s="239"/>
      <c r="AZ26" s="239"/>
      <c r="BA26" s="239"/>
      <c r="BB26" s="240"/>
      <c r="BW26" s="242"/>
      <c r="BX26" s="243"/>
    </row>
    <row r="27" spans="1:76" s="241" customFormat="1" ht="26.25" hidden="1" customHeight="1" x14ac:dyDescent="0.25">
      <c r="A27" s="229"/>
      <c r="B27" s="230"/>
      <c r="C27" s="230"/>
      <c r="D27" s="273"/>
      <c r="E27" s="274"/>
      <c r="F27" s="274"/>
      <c r="G27" s="274"/>
      <c r="H27" s="274"/>
      <c r="I27" s="274"/>
      <c r="J27" s="282">
        <f t="shared" si="0"/>
        <v>0</v>
      </c>
      <c r="K27" s="274"/>
      <c r="L27" s="274"/>
      <c r="M27" s="274"/>
      <c r="N27" s="274"/>
      <c r="O27" s="274"/>
      <c r="P27" s="274"/>
      <c r="Q27" s="282">
        <f t="shared" si="1"/>
        <v>0</v>
      </c>
      <c r="R27" s="275">
        <f t="shared" si="2"/>
        <v>0</v>
      </c>
      <c r="S27" s="280">
        <f t="shared" si="9"/>
        <v>0</v>
      </c>
      <c r="T27" s="275">
        <f t="shared" si="3"/>
        <v>0</v>
      </c>
      <c r="U27" s="278"/>
      <c r="V27" s="236" t="str">
        <f t="shared" si="4"/>
        <v>x</v>
      </c>
      <c r="W27" s="236" t="str">
        <f t="shared" si="5"/>
        <v/>
      </c>
      <c r="X27" s="236" t="str">
        <f t="shared" si="6"/>
        <v/>
      </c>
      <c r="Y27" s="236" t="str">
        <f t="shared" si="7"/>
        <v/>
      </c>
      <c r="Z27" s="236" t="str">
        <f t="shared" si="8"/>
        <v/>
      </c>
      <c r="AA27" s="237"/>
      <c r="AB27" s="238"/>
      <c r="BW27" s="242" t="s">
        <v>272</v>
      </c>
      <c r="BX27" s="243" t="s">
        <v>273</v>
      </c>
    </row>
    <row r="28" spans="1:76" s="241" customFormat="1" ht="26.25" hidden="1" customHeight="1" x14ac:dyDescent="0.25">
      <c r="A28" s="229"/>
      <c r="B28" s="230"/>
      <c r="C28" s="230"/>
      <c r="D28" s="273"/>
      <c r="E28" s="274"/>
      <c r="F28" s="274"/>
      <c r="G28" s="274"/>
      <c r="H28" s="274"/>
      <c r="I28" s="274"/>
      <c r="J28" s="282">
        <f t="shared" si="0"/>
        <v>0</v>
      </c>
      <c r="K28" s="274"/>
      <c r="L28" s="274"/>
      <c r="M28" s="274"/>
      <c r="N28" s="274"/>
      <c r="O28" s="274"/>
      <c r="P28" s="274"/>
      <c r="Q28" s="282">
        <f t="shared" si="1"/>
        <v>0</v>
      </c>
      <c r="R28" s="275">
        <f t="shared" si="2"/>
        <v>0</v>
      </c>
      <c r="S28" s="280">
        <f t="shared" si="9"/>
        <v>0</v>
      </c>
      <c r="T28" s="275">
        <f t="shared" si="3"/>
        <v>1</v>
      </c>
      <c r="U28" s="235">
        <v>100</v>
      </c>
      <c r="V28" s="236" t="str">
        <f t="shared" si="4"/>
        <v/>
      </c>
      <c r="W28" s="236" t="str">
        <f t="shared" si="5"/>
        <v/>
      </c>
      <c r="X28" s="236" t="str">
        <f t="shared" si="6"/>
        <v/>
      </c>
      <c r="Y28" s="236" t="str">
        <f t="shared" si="7"/>
        <v/>
      </c>
      <c r="Z28" s="236" t="str">
        <f t="shared" si="8"/>
        <v>x</v>
      </c>
      <c r="AA28" s="237"/>
      <c r="AB28" s="238"/>
      <c r="AC28" s="239"/>
      <c r="AD28" s="246"/>
      <c r="AE28" s="246"/>
      <c r="AF28" s="239"/>
      <c r="AG28" s="239"/>
      <c r="AH28" s="239"/>
      <c r="AI28" s="239"/>
      <c r="AJ28" s="239"/>
      <c r="AK28" s="239"/>
      <c r="AL28" s="239"/>
      <c r="AM28" s="239"/>
      <c r="AN28" s="239"/>
      <c r="AO28" s="239"/>
      <c r="AP28" s="239"/>
      <c r="AQ28" s="239"/>
      <c r="AR28" s="239"/>
      <c r="AS28" s="239"/>
      <c r="AT28" s="239"/>
      <c r="AU28" s="239"/>
      <c r="AV28" s="239"/>
      <c r="AW28" s="239"/>
      <c r="AX28" s="239"/>
      <c r="AY28" s="239"/>
      <c r="AZ28" s="239"/>
      <c r="BA28" s="239"/>
      <c r="BB28" s="240"/>
      <c r="BW28" s="242" t="s">
        <v>217</v>
      </c>
      <c r="BX28" s="243" t="s">
        <v>218</v>
      </c>
    </row>
    <row r="29" spans="1:76" s="241" customFormat="1" ht="26.25" hidden="1" customHeight="1" x14ac:dyDescent="0.25">
      <c r="A29" s="229"/>
      <c r="B29" s="230"/>
      <c r="C29" s="230"/>
      <c r="D29" s="276"/>
      <c r="E29" s="277"/>
      <c r="F29" s="277"/>
      <c r="G29" s="277"/>
      <c r="H29" s="277"/>
      <c r="I29" s="277"/>
      <c r="J29" s="282">
        <f t="shared" si="0"/>
        <v>0</v>
      </c>
      <c r="K29" s="277"/>
      <c r="L29" s="277"/>
      <c r="M29" s="277"/>
      <c r="N29" s="277"/>
      <c r="O29" s="277"/>
      <c r="P29" s="277"/>
      <c r="Q29" s="282">
        <f t="shared" si="1"/>
        <v>0</v>
      </c>
      <c r="R29" s="275">
        <f t="shared" si="2"/>
        <v>0</v>
      </c>
      <c r="S29" s="280">
        <f t="shared" si="9"/>
        <v>0</v>
      </c>
      <c r="T29" s="275">
        <f t="shared" si="3"/>
        <v>1</v>
      </c>
      <c r="U29" s="235">
        <v>100</v>
      </c>
      <c r="V29" s="236" t="str">
        <f t="shared" si="4"/>
        <v/>
      </c>
      <c r="W29" s="236" t="str">
        <f t="shared" si="5"/>
        <v/>
      </c>
      <c r="X29" s="236" t="str">
        <f t="shared" si="6"/>
        <v/>
      </c>
      <c r="Y29" s="236" t="str">
        <f t="shared" si="7"/>
        <v/>
      </c>
      <c r="Z29" s="236" t="str">
        <f t="shared" si="8"/>
        <v>x</v>
      </c>
      <c r="AA29" s="237"/>
      <c r="AB29" s="238"/>
      <c r="AC29" s="239"/>
      <c r="AD29" s="246"/>
      <c r="AE29" s="246"/>
      <c r="AF29" s="239"/>
      <c r="AG29" s="239"/>
      <c r="AH29" s="239"/>
      <c r="AI29" s="239"/>
      <c r="AJ29" s="239"/>
      <c r="AK29" s="239"/>
      <c r="AL29" s="239"/>
      <c r="AM29" s="239"/>
      <c r="AN29" s="239"/>
      <c r="AO29" s="239"/>
      <c r="AP29" s="239"/>
      <c r="AQ29" s="239"/>
      <c r="AR29" s="239"/>
      <c r="AS29" s="239"/>
      <c r="AT29" s="239"/>
      <c r="AU29" s="239"/>
      <c r="AV29" s="239"/>
      <c r="AW29" s="239"/>
      <c r="AX29" s="239"/>
      <c r="AY29" s="239"/>
      <c r="AZ29" s="239"/>
      <c r="BA29" s="239"/>
      <c r="BB29" s="240"/>
      <c r="BW29" s="242"/>
      <c r="BX29" s="243"/>
    </row>
    <row r="30" spans="1:76" s="241" customFormat="1" ht="26.25" hidden="1" customHeight="1" x14ac:dyDescent="0.25">
      <c r="A30" s="229"/>
      <c r="B30" s="230"/>
      <c r="C30" s="230"/>
      <c r="D30" s="276"/>
      <c r="E30" s="277"/>
      <c r="F30" s="277"/>
      <c r="G30" s="277"/>
      <c r="H30" s="277"/>
      <c r="I30" s="277"/>
      <c r="J30" s="282">
        <f t="shared" si="0"/>
        <v>0</v>
      </c>
      <c r="K30" s="277"/>
      <c r="L30" s="277"/>
      <c r="M30" s="277"/>
      <c r="N30" s="277"/>
      <c r="O30" s="277"/>
      <c r="P30" s="277"/>
      <c r="Q30" s="282">
        <f t="shared" si="1"/>
        <v>0</v>
      </c>
      <c r="R30" s="275">
        <f t="shared" si="2"/>
        <v>0</v>
      </c>
      <c r="S30" s="280">
        <f t="shared" si="9"/>
        <v>0</v>
      </c>
      <c r="T30" s="275">
        <f t="shared" si="3"/>
        <v>0</v>
      </c>
      <c r="U30" s="278"/>
      <c r="V30" s="236" t="str">
        <f t="shared" si="4"/>
        <v>x</v>
      </c>
      <c r="W30" s="236" t="str">
        <f t="shared" si="5"/>
        <v/>
      </c>
      <c r="X30" s="236" t="str">
        <f t="shared" si="6"/>
        <v/>
      </c>
      <c r="Y30" s="236" t="str">
        <f t="shared" si="7"/>
        <v/>
      </c>
      <c r="Z30" s="236" t="str">
        <f t="shared" si="8"/>
        <v/>
      </c>
      <c r="AA30" s="237"/>
      <c r="AB30" s="238"/>
      <c r="AC30" s="239"/>
      <c r="AD30" s="246"/>
      <c r="AE30" s="246"/>
      <c r="AF30" s="239"/>
      <c r="AG30" s="239"/>
      <c r="AH30" s="239"/>
      <c r="AI30" s="239"/>
      <c r="AJ30" s="239"/>
      <c r="AK30" s="239"/>
      <c r="AL30" s="239"/>
      <c r="AM30" s="239"/>
      <c r="AN30" s="239"/>
      <c r="AO30" s="239"/>
      <c r="AP30" s="239"/>
      <c r="AQ30" s="239"/>
      <c r="AR30" s="239"/>
      <c r="AS30" s="239"/>
      <c r="AT30" s="239"/>
      <c r="AU30" s="239"/>
      <c r="AV30" s="239"/>
      <c r="AW30" s="239"/>
      <c r="AX30" s="239"/>
      <c r="AY30" s="239"/>
      <c r="AZ30" s="239"/>
      <c r="BA30" s="239"/>
      <c r="BB30" s="240"/>
      <c r="BW30" s="242"/>
      <c r="BX30" s="243"/>
    </row>
    <row r="31" spans="1:76" s="241" customFormat="1" ht="26.25" hidden="1" customHeight="1" x14ac:dyDescent="0.25">
      <c r="A31" s="229"/>
      <c r="B31" s="230"/>
      <c r="C31" s="230"/>
      <c r="D31" s="273"/>
      <c r="E31" s="274"/>
      <c r="F31" s="274"/>
      <c r="G31" s="274"/>
      <c r="H31" s="274"/>
      <c r="I31" s="274"/>
      <c r="J31" s="282">
        <f t="shared" si="0"/>
        <v>0</v>
      </c>
      <c r="K31" s="274"/>
      <c r="L31" s="274"/>
      <c r="M31" s="274"/>
      <c r="N31" s="274"/>
      <c r="O31" s="274"/>
      <c r="P31" s="274"/>
      <c r="Q31" s="282">
        <f t="shared" si="1"/>
        <v>0</v>
      </c>
      <c r="R31" s="275">
        <f t="shared" si="2"/>
        <v>0</v>
      </c>
      <c r="S31" s="280">
        <f t="shared" si="9"/>
        <v>0</v>
      </c>
      <c r="T31" s="275">
        <f t="shared" si="3"/>
        <v>0</v>
      </c>
      <c r="U31" s="278"/>
      <c r="V31" s="236" t="str">
        <f t="shared" si="4"/>
        <v>x</v>
      </c>
      <c r="W31" s="236" t="str">
        <f t="shared" si="5"/>
        <v/>
      </c>
      <c r="X31" s="236" t="str">
        <f t="shared" si="6"/>
        <v/>
      </c>
      <c r="Y31" s="236" t="str">
        <f t="shared" si="7"/>
        <v/>
      </c>
      <c r="Z31" s="236" t="str">
        <f t="shared" si="8"/>
        <v/>
      </c>
      <c r="AA31" s="237"/>
      <c r="AB31" s="238"/>
      <c r="BW31" s="242" t="s">
        <v>272</v>
      </c>
      <c r="BX31" s="243" t="s">
        <v>273</v>
      </c>
    </row>
    <row r="32" spans="1:76" s="241" customFormat="1" ht="26.25" hidden="1" customHeight="1" x14ac:dyDescent="0.25">
      <c r="A32" s="229"/>
      <c r="B32" s="230"/>
      <c r="C32" s="230"/>
      <c r="D32" s="273"/>
      <c r="E32" s="274"/>
      <c r="F32" s="274"/>
      <c r="G32" s="274"/>
      <c r="H32" s="274"/>
      <c r="I32" s="274"/>
      <c r="J32" s="282">
        <f t="shared" si="0"/>
        <v>0</v>
      </c>
      <c r="K32" s="274"/>
      <c r="L32" s="274"/>
      <c r="M32" s="274"/>
      <c r="N32" s="274"/>
      <c r="O32" s="274"/>
      <c r="P32" s="274"/>
      <c r="Q32" s="282">
        <f t="shared" si="1"/>
        <v>0</v>
      </c>
      <c r="R32" s="275">
        <f t="shared" si="2"/>
        <v>0</v>
      </c>
      <c r="S32" s="280">
        <f t="shared" si="9"/>
        <v>0</v>
      </c>
      <c r="T32" s="275">
        <f t="shared" si="3"/>
        <v>1</v>
      </c>
      <c r="U32" s="235">
        <v>100</v>
      </c>
      <c r="V32" s="236" t="str">
        <f t="shared" si="4"/>
        <v/>
      </c>
      <c r="W32" s="236" t="str">
        <f t="shared" si="5"/>
        <v/>
      </c>
      <c r="X32" s="236" t="str">
        <f t="shared" si="6"/>
        <v/>
      </c>
      <c r="Y32" s="236" t="str">
        <f t="shared" si="7"/>
        <v/>
      </c>
      <c r="Z32" s="236" t="str">
        <f t="shared" si="8"/>
        <v>x</v>
      </c>
      <c r="AA32" s="237"/>
      <c r="AB32" s="238"/>
      <c r="AC32" s="239"/>
      <c r="AD32" s="246"/>
      <c r="AE32" s="246"/>
      <c r="AF32" s="239"/>
      <c r="AG32" s="239"/>
      <c r="AH32" s="239"/>
      <c r="AI32" s="239"/>
      <c r="AJ32" s="239"/>
      <c r="AK32" s="239"/>
      <c r="AL32" s="239"/>
      <c r="AM32" s="239"/>
      <c r="AN32" s="239"/>
      <c r="AO32" s="239"/>
      <c r="AP32" s="239"/>
      <c r="AQ32" s="239"/>
      <c r="AR32" s="239"/>
      <c r="AS32" s="239"/>
      <c r="AT32" s="239"/>
      <c r="AU32" s="239"/>
      <c r="AV32" s="239"/>
      <c r="AW32" s="239"/>
      <c r="AX32" s="239"/>
      <c r="AY32" s="239"/>
      <c r="AZ32" s="239"/>
      <c r="BA32" s="239"/>
      <c r="BB32" s="240"/>
      <c r="BW32" s="242" t="s">
        <v>217</v>
      </c>
      <c r="BX32" s="243" t="s">
        <v>218</v>
      </c>
    </row>
    <row r="33" spans="1:76" s="241" customFormat="1" ht="26.25" hidden="1" customHeight="1" x14ac:dyDescent="0.25">
      <c r="A33" s="229"/>
      <c r="B33" s="230"/>
      <c r="C33" s="230"/>
      <c r="D33" s="276"/>
      <c r="E33" s="277"/>
      <c r="F33" s="277"/>
      <c r="G33" s="277"/>
      <c r="H33" s="277"/>
      <c r="I33" s="277"/>
      <c r="J33" s="282">
        <f t="shared" si="0"/>
        <v>0</v>
      </c>
      <c r="K33" s="277"/>
      <c r="L33" s="277"/>
      <c r="M33" s="277"/>
      <c r="N33" s="277"/>
      <c r="O33" s="277"/>
      <c r="P33" s="277"/>
      <c r="Q33" s="282">
        <f t="shared" si="1"/>
        <v>0</v>
      </c>
      <c r="R33" s="275">
        <f t="shared" si="2"/>
        <v>0</v>
      </c>
      <c r="S33" s="280">
        <f t="shared" si="9"/>
        <v>0</v>
      </c>
      <c r="T33" s="275">
        <f t="shared" si="3"/>
        <v>1</v>
      </c>
      <c r="U33" s="235">
        <v>100</v>
      </c>
      <c r="V33" s="236" t="str">
        <f t="shared" si="4"/>
        <v/>
      </c>
      <c r="W33" s="236" t="str">
        <f t="shared" si="5"/>
        <v/>
      </c>
      <c r="X33" s="236" t="str">
        <f t="shared" si="6"/>
        <v/>
      </c>
      <c r="Y33" s="236" t="str">
        <f t="shared" si="7"/>
        <v/>
      </c>
      <c r="Z33" s="236" t="str">
        <f t="shared" si="8"/>
        <v>x</v>
      </c>
      <c r="AA33" s="237"/>
      <c r="AB33" s="238"/>
      <c r="AC33" s="239"/>
      <c r="AD33" s="246"/>
      <c r="AE33" s="246"/>
      <c r="AF33" s="239"/>
      <c r="AG33" s="239"/>
      <c r="AH33" s="239"/>
      <c r="AI33" s="239"/>
      <c r="AJ33" s="239"/>
      <c r="AK33" s="239"/>
      <c r="AL33" s="239"/>
      <c r="AM33" s="239"/>
      <c r="AN33" s="239"/>
      <c r="AO33" s="239"/>
      <c r="AP33" s="239"/>
      <c r="AQ33" s="239"/>
      <c r="AR33" s="239"/>
      <c r="AS33" s="239"/>
      <c r="AT33" s="239"/>
      <c r="AU33" s="239"/>
      <c r="AV33" s="239"/>
      <c r="AW33" s="239"/>
      <c r="AX33" s="239"/>
      <c r="AY33" s="239"/>
      <c r="AZ33" s="239"/>
      <c r="BA33" s="239"/>
      <c r="BB33" s="240"/>
      <c r="BW33" s="242"/>
      <c r="BX33" s="243"/>
    </row>
    <row r="34" spans="1:76" s="241" customFormat="1" ht="26.25" hidden="1" customHeight="1" x14ac:dyDescent="0.25">
      <c r="A34" s="229"/>
      <c r="B34" s="230"/>
      <c r="C34" s="230"/>
      <c r="D34" s="276"/>
      <c r="E34" s="277"/>
      <c r="F34" s="277"/>
      <c r="G34" s="277"/>
      <c r="H34" s="277"/>
      <c r="I34" s="277"/>
      <c r="J34" s="282">
        <f t="shared" si="0"/>
        <v>0</v>
      </c>
      <c r="K34" s="277"/>
      <c r="L34" s="277"/>
      <c r="M34" s="277"/>
      <c r="N34" s="277"/>
      <c r="O34" s="277"/>
      <c r="P34" s="277"/>
      <c r="Q34" s="282">
        <f t="shared" si="1"/>
        <v>0</v>
      </c>
      <c r="R34" s="275">
        <f t="shared" si="2"/>
        <v>0</v>
      </c>
      <c r="S34" s="280">
        <f t="shared" si="9"/>
        <v>0</v>
      </c>
      <c r="T34" s="275">
        <f t="shared" si="3"/>
        <v>0</v>
      </c>
      <c r="U34" s="278"/>
      <c r="V34" s="236" t="str">
        <f t="shared" si="4"/>
        <v>x</v>
      </c>
      <c r="W34" s="236" t="str">
        <f t="shared" si="5"/>
        <v/>
      </c>
      <c r="X34" s="236" t="str">
        <f t="shared" si="6"/>
        <v/>
      </c>
      <c r="Y34" s="236" t="str">
        <f t="shared" si="7"/>
        <v/>
      </c>
      <c r="Z34" s="236" t="str">
        <f t="shared" si="8"/>
        <v/>
      </c>
      <c r="AA34" s="237"/>
      <c r="AB34" s="238"/>
      <c r="AC34" s="239"/>
      <c r="AD34" s="246"/>
      <c r="AE34" s="246"/>
      <c r="AF34" s="239"/>
      <c r="AG34" s="239"/>
      <c r="AH34" s="239"/>
      <c r="AI34" s="239"/>
      <c r="AJ34" s="239"/>
      <c r="AK34" s="239"/>
      <c r="AL34" s="239"/>
      <c r="AM34" s="239"/>
      <c r="AN34" s="239"/>
      <c r="AO34" s="239"/>
      <c r="AP34" s="239"/>
      <c r="AQ34" s="239"/>
      <c r="AR34" s="239"/>
      <c r="AS34" s="239"/>
      <c r="AT34" s="239"/>
      <c r="AU34" s="239"/>
      <c r="AV34" s="239"/>
      <c r="AW34" s="239"/>
      <c r="AX34" s="239"/>
      <c r="AY34" s="239"/>
      <c r="AZ34" s="239"/>
      <c r="BA34" s="239"/>
      <c r="BB34" s="240"/>
      <c r="BW34" s="242"/>
      <c r="BX34" s="243"/>
    </row>
    <row r="35" spans="1:76" s="241" customFormat="1" ht="26.25" hidden="1" customHeight="1" x14ac:dyDescent="0.25">
      <c r="A35" s="229"/>
      <c r="B35" s="230"/>
      <c r="C35" s="230"/>
      <c r="D35" s="273"/>
      <c r="E35" s="274"/>
      <c r="F35" s="274"/>
      <c r="G35" s="274"/>
      <c r="H35" s="274"/>
      <c r="I35" s="274"/>
      <c r="J35" s="282">
        <f t="shared" si="0"/>
        <v>0</v>
      </c>
      <c r="K35" s="274"/>
      <c r="L35" s="274"/>
      <c r="M35" s="274"/>
      <c r="N35" s="274"/>
      <c r="O35" s="274"/>
      <c r="P35" s="274"/>
      <c r="Q35" s="282">
        <f t="shared" si="1"/>
        <v>0</v>
      </c>
      <c r="R35" s="275">
        <f t="shared" si="2"/>
        <v>0</v>
      </c>
      <c r="S35" s="280">
        <f t="shared" si="9"/>
        <v>0</v>
      </c>
      <c r="T35" s="275">
        <f t="shared" si="3"/>
        <v>0</v>
      </c>
      <c r="U35" s="278"/>
      <c r="V35" s="236" t="str">
        <f t="shared" si="4"/>
        <v>x</v>
      </c>
      <c r="W35" s="236" t="str">
        <f t="shared" si="5"/>
        <v/>
      </c>
      <c r="X35" s="236" t="str">
        <f t="shared" si="6"/>
        <v/>
      </c>
      <c r="Y35" s="236" t="str">
        <f t="shared" si="7"/>
        <v/>
      </c>
      <c r="Z35" s="236" t="str">
        <f t="shared" si="8"/>
        <v/>
      </c>
      <c r="AA35" s="237"/>
      <c r="AB35" s="238"/>
      <c r="BW35" s="242" t="s">
        <v>272</v>
      </c>
      <c r="BX35" s="243" t="s">
        <v>273</v>
      </c>
    </row>
    <row r="36" spans="1:76" s="62" customFormat="1" ht="33" customHeight="1" thickBot="1" x14ac:dyDescent="0.3">
      <c r="A36" s="224"/>
      <c r="B36" s="334"/>
      <c r="C36" s="334"/>
      <c r="D36" s="391" t="s">
        <v>324</v>
      </c>
      <c r="E36" s="392"/>
      <c r="F36" s="392"/>
      <c r="G36" s="392"/>
      <c r="H36" s="392"/>
      <c r="I36" s="393"/>
      <c r="J36" s="397">
        <f>SUM(J11:J15)</f>
        <v>20</v>
      </c>
      <c r="K36" s="334" t="s">
        <v>399</v>
      </c>
      <c r="L36" s="334"/>
      <c r="M36" s="334"/>
      <c r="N36" s="334"/>
      <c r="O36" s="334"/>
      <c r="P36" s="334"/>
      <c r="Q36" s="399">
        <f>SUM(Q11:Q15)</f>
        <v>18</v>
      </c>
      <c r="R36" s="401">
        <f>SUM(R11:R15)</f>
        <v>38</v>
      </c>
      <c r="S36" s="389">
        <f>SUM(S11:S15)</f>
        <v>38</v>
      </c>
      <c r="T36" s="279"/>
      <c r="U36" s="337"/>
      <c r="V36" s="339" t="s">
        <v>291</v>
      </c>
      <c r="W36" s="339"/>
      <c r="X36" s="339"/>
      <c r="Y36" s="339"/>
      <c r="Z36" s="339"/>
      <c r="AA36" s="220" t="s">
        <v>292</v>
      </c>
      <c r="AB36" s="226"/>
      <c r="BW36" s="154"/>
      <c r="BX36" s="155"/>
    </row>
    <row r="37" spans="1:76" s="62" customFormat="1" ht="32.25" customHeight="1" thickBot="1" x14ac:dyDescent="0.3">
      <c r="A37" s="224"/>
      <c r="B37" s="334"/>
      <c r="C37" s="334"/>
      <c r="D37" s="394"/>
      <c r="E37" s="395"/>
      <c r="F37" s="395"/>
      <c r="G37" s="395"/>
      <c r="H37" s="395"/>
      <c r="I37" s="396"/>
      <c r="J37" s="398"/>
      <c r="K37" s="334"/>
      <c r="L37" s="334"/>
      <c r="M37" s="334"/>
      <c r="N37" s="334"/>
      <c r="O37" s="334"/>
      <c r="P37" s="334"/>
      <c r="Q37" s="400"/>
      <c r="R37" s="402"/>
      <c r="S37" s="390"/>
      <c r="T37" s="279"/>
      <c r="U37" s="338"/>
      <c r="V37" s="157"/>
      <c r="W37" s="267" t="e">
        <f>IF(W11="x",T11*S11)+IF(#REF!="x",#REF!*#REF!)+IF(#REF!="x",#REF!*#REF!)+IF(#REF!="x",#REF!*#REF!)+IF(#REF!="x",#REF!*#REF!)+IF(#REF!="x",#REF!*#REF!)+IF(#REF!="x",#REF!*#REF!)+IF(W12="x",T12*S12)+IF(W13="x",T13*S13)+IF(#REF!="x",#REF!*#REF!)+IF(#REF!="x",#REF!*#REF!)+IF(#REF!="x",#REF!*#REF!)+IF(W14="x",T14*S14)+IF(#REF!="x",#REF!*#REF!)+IF(#REF!="x",#REF!*#REF!)+IF(#REF!="x",#REF!*#REF!)+IF(W15="x",T15*S15)+IF(#REF!="x",#REF!*#REF!)+IF(#REF!="x",#REF!*#REF!)+IF(#REF!="x",#REF!*#REF!)+IF(W16="x",T16*S16)+IF(W17="x",T17*S17)+IF(W18="x",T18*S18)+IF(W19="x",T19*S19)+IF(W20="x",T20*S20)+IF(W21="x",T21*S21)+IF(W22="x",T22*S22)+IF(W23="x",T23*S23)+IF(W24="x",T24*S24)+IF(W25="x",T25*S25)+IF(W26="x",T26*S26)+IF(W27="x",T27*S27)+IF(W28="x",T28*S28)+IF(W29="x",T29*S29)+IF(W30="x",T30*S30)+IF(W31="x",T31*S31)+IF(W32="x",T32*S32)+IF(W33="x",T33*S33)+IF(W34="x",T34*S34)+IF(W35="x",T35*S35)</f>
        <v>#REF!</v>
      </c>
      <c r="X37" s="267" t="e">
        <f>IF(X11="x",T11*S11)+IF(#REF!="x",#REF!*#REF!)+IF(#REF!="x",#REF!*#REF!)+IF(#REF!="x",#REF!*#REF!)+IF(#REF!="x",#REF!*#REF!)+IF(#REF!="x",#REF!*#REF!)+IF(#REF!="x",#REF!*#REF!)+IF(X12="x",T12*S12)+IF(X13="x",T13*S13)+IF(#REF!="x",#REF!*#REF!)+IF(#REF!="x",#REF!*#REF!)+IF(#REF!="x",#REF!*#REF!)+IF(X14="x",T14*S14)+IF(#REF!="x",#REF!*#REF!)+IF(#REF!="x",#REF!*#REF!)+IF(#REF!="x",#REF!*#REF!)+IF(X15="x",T15*S15)+IF(#REF!="x",#REF!*#REF!)+IF(#REF!="x",#REF!*#REF!)+IF(#REF!="x",#REF!*#REF!)+IF(X16="x",T16*S16)+IF(X17="x",T17*S17)+IF(X18="x",T18*S18)+IF(X19="x",T19*S19)+IF(X20="x",T20*S20)+IF(X21="x",T21*S21)+IF(X22="x",T22*S22)+IF(X23="x",T23*S23)+IF(X24="x",T24*S24)+IF(X25="x",T25*S25)+IF(X26="x",T26*S26)+IF(X27="x",T27*S27)+IF(X28="x",T28*S28)+IF(X29="x",T29*S29)+IF(X30="x",T30*S30)+IF(X31="x",T31*S31)+IF(X32="x",T32*S32)+IF(X33="x",T33*S33)+IF(X34="x",T34*S34)+IF(X35="x",T35*S35)</f>
        <v>#REF!</v>
      </c>
      <c r="Y37" s="267" t="e">
        <f>IF(Y11="x",T11*S11)+IF(#REF!="x",#REF!*#REF!)+IF(#REF!="x",#REF!*#REF!)+IF(#REF!="x",#REF!*#REF!)+IF(#REF!="x",#REF!*#REF!)+IF(#REF!="x",#REF!*#REF!)+IF(#REF!="x",#REF!*#REF!)+IF(Y12="x",T12*S12)+IF(Y13="x",T13*S13)+IF(#REF!="x",#REF!*#REF!)+IF(#REF!="x",#REF!*#REF!)+IF(#REF!="x",#REF!*#REF!)+IF(Y14="x",T14*S14)+IF(#REF!="x",#REF!*#REF!)+IF(#REF!="x",#REF!*#REF!)+IF(#REF!="x",#REF!*#REF!)+IF(Y15="x",T15*S15)+IF(#REF!="x",#REF!*#REF!)+IF(#REF!="x",#REF!*#REF!)+IF(#REF!="x",#REF!*#REF!)+IF(Y16="x",T16*S16)+IF(Y17="x",T17*S17)+IF(Y18="x",T18*S18)+IF(Y19="x",T19*S19)+IF(Y20="x",T20*S20)+IF(Y21="x",T21*S21)+IF(Y22="x",T22*S22)+IF(Y23="x",T23*S23)+IF(Y24="x",T24*S24)+IF(Y25="x",T25*S25)+IF(Y26="x",T26*S26)+IF(Y27="x",T27*S27)+IF(Y28="x",T28*S28)+IF(Y29="x",T29*S29)+IF(Y30="x",T30*S30)+IF(Y31="x",T31*S31)+IF(Y32="x",T32*S32)+IF(Y33="x",T33*S33)+IF(Y34="x",T34*S34)+IF(Y35="x",T35*S35)</f>
        <v>#REF!</v>
      </c>
      <c r="Z37" s="267" t="e">
        <f>IF(Z11="x",T11*S11)+IF(#REF!="x",#REF!*#REF!)+IF(#REF!="x",#REF!*#REF!)+IF(#REF!="x",#REF!*#REF!)+IF(#REF!="x",#REF!*#REF!)+IF(#REF!="x",#REF!*#REF!)+IF(#REF!="x",#REF!*#REF!)+IF(Z12="x",T12*S12)+IF(Z13="x",T13*S13)+IF(#REF!="x",#REF!*#REF!)+IF(#REF!="x",#REF!*#REF!)+IF(#REF!="x",#REF!*#REF!)+IF(Z14="x",T14*S14)+IF(#REF!="x",#REF!*#REF!)+IF(#REF!="x",#REF!*#REF!)+IF(#REF!="x",#REF!*#REF!)+IF(Z15="x",T15*S15)+IF(#REF!="x",#REF!*#REF!)+IF(#REF!="x",#REF!*#REF!)+IF(#REF!="x",#REF!*#REF!)+IF(Z16="x",T16*S16)+IF(Z17="x",T17*S17)+IF(Z18="x",T18*S18)+IF(Z19="x",T19*S19)+IF(Z20="x",T20*S20)+IF(Z21="x",T21*S21)+IF(Z22="x",T22*S22)+IF(Z23="x",T23*S23)+IF(Z24="x",T24*S24)+IF(Z25="x",T25*S25)+IF(Z26="x",T26*S26)+IF(Z27="x",T27*S27)+IF(Z28="x",T28*S28)+IF(Z29="x",T29*S29)+IF(Z30="x",T30*S30)+IF(Z31="x",T31*S31)+IF(Z32="x",T32*S32)+IF(Z33="x",T33*S33)+IF(Z34="x",T34*S34)+IF(Z35="x",T35*S35)</f>
        <v>#REF!</v>
      </c>
      <c r="AA37" s="268" t="e">
        <f>SUM(W37:Z37)</f>
        <v>#REF!</v>
      </c>
      <c r="AB37" s="226"/>
      <c r="BW37" s="159"/>
      <c r="BX37" s="160"/>
    </row>
    <row r="38" spans="1:76" ht="18" hidden="1" customHeight="1" x14ac:dyDescent="0.25">
      <c r="A38" s="224"/>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226"/>
    </row>
    <row r="39" spans="1:76" ht="27" hidden="1" customHeight="1" x14ac:dyDescent="0.25">
      <c r="A39" s="224"/>
      <c r="B39" s="330"/>
      <c r="C39" s="330"/>
      <c r="D39" s="181"/>
      <c r="E39" s="181"/>
      <c r="F39" s="181"/>
      <c r="G39" s="181"/>
      <c r="H39" s="181"/>
      <c r="I39" s="181"/>
      <c r="J39" s="181"/>
      <c r="K39" s="181"/>
      <c r="L39" s="181"/>
      <c r="M39" s="181"/>
      <c r="N39" s="181"/>
      <c r="O39" s="181"/>
      <c r="P39" s="181"/>
      <c r="Q39" s="181"/>
      <c r="R39" s="218"/>
      <c r="S39" s="177"/>
      <c r="T39" s="218"/>
      <c r="U39" s="218"/>
      <c r="V39" s="55"/>
      <c r="W39" s="179"/>
      <c r="X39" s="269" t="e">
        <f>AA37</f>
        <v>#REF!</v>
      </c>
      <c r="Y39" s="181"/>
      <c r="Z39" s="55"/>
      <c r="AA39" s="55"/>
      <c r="AB39" s="226"/>
    </row>
    <row r="40" spans="1:76" ht="15.75" hidden="1" customHeight="1" x14ac:dyDescent="0.25">
      <c r="A40" s="224"/>
      <c r="B40" s="55"/>
      <c r="C40" s="55"/>
      <c r="D40" s="55"/>
      <c r="E40" s="55"/>
      <c r="F40" s="55"/>
      <c r="G40" s="55"/>
      <c r="H40" s="55"/>
      <c r="I40" s="55"/>
      <c r="J40" s="55"/>
      <c r="K40" s="55"/>
      <c r="L40" s="55"/>
      <c r="M40" s="55"/>
      <c r="N40" s="55"/>
      <c r="O40" s="55"/>
      <c r="P40" s="55"/>
      <c r="Q40" s="55"/>
      <c r="R40" s="55"/>
      <c r="S40" s="55"/>
      <c r="T40" s="47"/>
      <c r="U40" s="47"/>
      <c r="V40" s="55"/>
      <c r="W40" s="179"/>
      <c r="X40" s="179"/>
      <c r="Y40" s="55"/>
      <c r="Z40" s="55"/>
      <c r="AA40" s="55"/>
      <c r="AB40" s="226"/>
    </row>
    <row r="41" spans="1:76" ht="0.75" customHeight="1" thickTop="1" x14ac:dyDescent="0.25">
      <c r="A41" s="331"/>
      <c r="B41" s="332"/>
      <c r="C41" s="332"/>
      <c r="D41" s="332"/>
      <c r="E41" s="332"/>
      <c r="F41" s="332"/>
      <c r="G41" s="332"/>
      <c r="H41" s="332"/>
      <c r="I41" s="332"/>
      <c r="J41" s="332"/>
      <c r="K41" s="332"/>
      <c r="L41" s="332"/>
      <c r="M41" s="332"/>
      <c r="N41" s="332"/>
      <c r="O41" s="332"/>
      <c r="P41" s="332"/>
      <c r="Q41" s="332"/>
      <c r="R41" s="332"/>
      <c r="S41" s="332"/>
      <c r="T41" s="332"/>
      <c r="U41" s="332"/>
      <c r="V41" s="332"/>
      <c r="W41" s="332"/>
      <c r="X41" s="332"/>
      <c r="Y41" s="332"/>
      <c r="Z41" s="332"/>
      <c r="AA41" s="332"/>
      <c r="AB41" s="333"/>
    </row>
    <row r="42" spans="1:76" s="188" customFormat="1" x14ac:dyDescent="0.25">
      <c r="R42" s="189"/>
      <c r="S42" s="189"/>
      <c r="T42" s="189"/>
      <c r="U42" s="190"/>
      <c r="Y42" s="191"/>
      <c r="BW42" s="160"/>
      <c r="BX42" s="160"/>
    </row>
  </sheetData>
  <mergeCells count="29">
    <mergeCell ref="R36:R37"/>
    <mergeCell ref="S36:S37"/>
    <mergeCell ref="U36:U37"/>
    <mergeCell ref="V36:Z36"/>
    <mergeCell ref="B39:C39"/>
    <mergeCell ref="A41:AB41"/>
    <mergeCell ref="B36:C37"/>
    <mergeCell ref="D36:I37"/>
    <mergeCell ref="J36:J37"/>
    <mergeCell ref="K36:P37"/>
    <mergeCell ref="Q36:Q37"/>
    <mergeCell ref="D8:J8"/>
    <mergeCell ref="K8:Q8"/>
    <mergeCell ref="D9:F9"/>
    <mergeCell ref="G9:I9"/>
    <mergeCell ref="J9:J10"/>
    <mergeCell ref="K9:M9"/>
    <mergeCell ref="N9:P9"/>
    <mergeCell ref="Q9:Q10"/>
    <mergeCell ref="B2:AA2"/>
    <mergeCell ref="B4:AA4"/>
    <mergeCell ref="B7:C9"/>
    <mergeCell ref="D7:Q7"/>
    <mergeCell ref="R7:R10"/>
    <mergeCell ref="S7:S10"/>
    <mergeCell ref="T7:T10"/>
    <mergeCell ref="U7:U10"/>
    <mergeCell ref="V7:Z7"/>
    <mergeCell ref="AA7:AA10"/>
  </mergeCells>
  <conditionalFormatting sqref="AA11 Z12:AA12">
    <cfRule type="cellIs" dxfId="716" priority="60" stopIfTrue="1" operator="equal">
      <formula>"X"</formula>
    </cfRule>
  </conditionalFormatting>
  <conditionalFormatting sqref="V11:V12">
    <cfRule type="cellIs" dxfId="715" priority="56" stopIfTrue="1" operator="equal">
      <formula>"X"</formula>
    </cfRule>
  </conditionalFormatting>
  <conditionalFormatting sqref="Y11:Y12">
    <cfRule type="cellIs" dxfId="714" priority="57" stopIfTrue="1" operator="equal">
      <formula>"X"</formula>
    </cfRule>
  </conditionalFormatting>
  <conditionalFormatting sqref="W11:W12">
    <cfRule type="cellIs" dxfId="713" priority="58" stopIfTrue="1" operator="equal">
      <formula>"X"</formula>
    </cfRule>
  </conditionalFormatting>
  <conditionalFormatting sqref="X11:X12">
    <cfRule type="cellIs" dxfId="712" priority="59" stopIfTrue="1" operator="equal">
      <formula>"X"</formula>
    </cfRule>
  </conditionalFormatting>
  <conditionalFormatting sqref="Z11">
    <cfRule type="cellIs" dxfId="711" priority="55" stopIfTrue="1" operator="equal">
      <formula>"X"</formula>
    </cfRule>
  </conditionalFormatting>
  <conditionalFormatting sqref="Z20:Z23">
    <cfRule type="cellIs" dxfId="710" priority="19" stopIfTrue="1" operator="equal">
      <formula>"X"</formula>
    </cfRule>
  </conditionalFormatting>
  <conditionalFormatting sqref="AA13">
    <cfRule type="cellIs" dxfId="709" priority="48" stopIfTrue="1" operator="equal">
      <formula>"X"</formula>
    </cfRule>
  </conditionalFormatting>
  <conditionalFormatting sqref="V13">
    <cfRule type="cellIs" dxfId="708" priority="44" stopIfTrue="1" operator="equal">
      <formula>"X"</formula>
    </cfRule>
  </conditionalFormatting>
  <conditionalFormatting sqref="Y13">
    <cfRule type="cellIs" dxfId="707" priority="45" stopIfTrue="1" operator="equal">
      <formula>"X"</formula>
    </cfRule>
  </conditionalFormatting>
  <conditionalFormatting sqref="W13">
    <cfRule type="cellIs" dxfId="706" priority="46" stopIfTrue="1" operator="equal">
      <formula>"X"</formula>
    </cfRule>
  </conditionalFormatting>
  <conditionalFormatting sqref="X13">
    <cfRule type="cellIs" dxfId="705" priority="47" stopIfTrue="1" operator="equal">
      <formula>"X"</formula>
    </cfRule>
  </conditionalFormatting>
  <conditionalFormatting sqref="Z13">
    <cfRule type="cellIs" dxfId="704" priority="43" stopIfTrue="1" operator="equal">
      <formula>"X"</formula>
    </cfRule>
  </conditionalFormatting>
  <conditionalFormatting sqref="AA14">
    <cfRule type="cellIs" dxfId="703" priority="42" stopIfTrue="1" operator="equal">
      <formula>"X"</formula>
    </cfRule>
  </conditionalFormatting>
  <conditionalFormatting sqref="V14">
    <cfRule type="cellIs" dxfId="702" priority="38" stopIfTrue="1" operator="equal">
      <formula>"X"</formula>
    </cfRule>
  </conditionalFormatting>
  <conditionalFormatting sqref="Y14">
    <cfRule type="cellIs" dxfId="701" priority="39" stopIfTrue="1" operator="equal">
      <formula>"X"</formula>
    </cfRule>
  </conditionalFormatting>
  <conditionalFormatting sqref="W14">
    <cfRule type="cellIs" dxfId="700" priority="40" stopIfTrue="1" operator="equal">
      <formula>"X"</formula>
    </cfRule>
  </conditionalFormatting>
  <conditionalFormatting sqref="X14">
    <cfRule type="cellIs" dxfId="699" priority="41" stopIfTrue="1" operator="equal">
      <formula>"X"</formula>
    </cfRule>
  </conditionalFormatting>
  <conditionalFormatting sqref="Z14">
    <cfRule type="cellIs" dxfId="698" priority="37" stopIfTrue="1" operator="equal">
      <formula>"X"</formula>
    </cfRule>
  </conditionalFormatting>
  <conditionalFormatting sqref="AA15">
    <cfRule type="cellIs" dxfId="697" priority="36" stopIfTrue="1" operator="equal">
      <formula>"X"</formula>
    </cfRule>
  </conditionalFormatting>
  <conditionalFormatting sqref="V15">
    <cfRule type="cellIs" dxfId="696" priority="32" stopIfTrue="1" operator="equal">
      <formula>"X"</formula>
    </cfRule>
  </conditionalFormatting>
  <conditionalFormatting sqref="Y15">
    <cfRule type="cellIs" dxfId="695" priority="33" stopIfTrue="1" operator="equal">
      <formula>"X"</formula>
    </cfRule>
  </conditionalFormatting>
  <conditionalFormatting sqref="W15">
    <cfRule type="cellIs" dxfId="694" priority="34" stopIfTrue="1" operator="equal">
      <formula>"X"</formula>
    </cfRule>
  </conditionalFormatting>
  <conditionalFormatting sqref="X15">
    <cfRule type="cellIs" dxfId="693" priority="35" stopIfTrue="1" operator="equal">
      <formula>"X"</formula>
    </cfRule>
  </conditionalFormatting>
  <conditionalFormatting sqref="Z15">
    <cfRule type="cellIs" dxfId="692" priority="31" stopIfTrue="1" operator="equal">
      <formula>"X"</formula>
    </cfRule>
  </conditionalFormatting>
  <conditionalFormatting sqref="AA16:AA19">
    <cfRule type="cellIs" dxfId="691" priority="30" stopIfTrue="1" operator="equal">
      <formula>"X"</formula>
    </cfRule>
  </conditionalFormatting>
  <conditionalFormatting sqref="V16:V19">
    <cfRule type="cellIs" dxfId="690" priority="26" stopIfTrue="1" operator="equal">
      <formula>"X"</formula>
    </cfRule>
  </conditionalFormatting>
  <conditionalFormatting sqref="Y16:Y19">
    <cfRule type="cellIs" dxfId="689" priority="27" stopIfTrue="1" operator="equal">
      <formula>"X"</formula>
    </cfRule>
  </conditionalFormatting>
  <conditionalFormatting sqref="W16:W19">
    <cfRule type="cellIs" dxfId="688" priority="28" stopIfTrue="1" operator="equal">
      <formula>"X"</formula>
    </cfRule>
  </conditionalFormatting>
  <conditionalFormatting sqref="X16:X19">
    <cfRule type="cellIs" dxfId="687" priority="29" stopIfTrue="1" operator="equal">
      <formula>"X"</formula>
    </cfRule>
  </conditionalFormatting>
  <conditionalFormatting sqref="Z16:Z19">
    <cfRule type="cellIs" dxfId="686" priority="25" stopIfTrue="1" operator="equal">
      <formula>"X"</formula>
    </cfRule>
  </conditionalFormatting>
  <conditionalFormatting sqref="AA20:AA23">
    <cfRule type="cellIs" dxfId="685" priority="24" stopIfTrue="1" operator="equal">
      <formula>"X"</formula>
    </cfRule>
  </conditionalFormatting>
  <conditionalFormatting sqref="V20:V23">
    <cfRule type="cellIs" dxfId="684" priority="20" stopIfTrue="1" operator="equal">
      <formula>"X"</formula>
    </cfRule>
  </conditionalFormatting>
  <conditionalFormatting sqref="Y20:Y23">
    <cfRule type="cellIs" dxfId="683" priority="21" stopIfTrue="1" operator="equal">
      <formula>"X"</formula>
    </cfRule>
  </conditionalFormatting>
  <conditionalFormatting sqref="W20:W23">
    <cfRule type="cellIs" dxfId="682" priority="22" stopIfTrue="1" operator="equal">
      <formula>"X"</formula>
    </cfRule>
  </conditionalFormatting>
  <conditionalFormatting sqref="X20:X23">
    <cfRule type="cellIs" dxfId="681" priority="23" stopIfTrue="1" operator="equal">
      <formula>"X"</formula>
    </cfRule>
  </conditionalFormatting>
  <conditionalFormatting sqref="AA24:AA27">
    <cfRule type="cellIs" dxfId="680" priority="18" stopIfTrue="1" operator="equal">
      <formula>"X"</formula>
    </cfRule>
  </conditionalFormatting>
  <conditionalFormatting sqref="V24:V27">
    <cfRule type="cellIs" dxfId="679" priority="14" stopIfTrue="1" operator="equal">
      <formula>"X"</formula>
    </cfRule>
  </conditionalFormatting>
  <conditionalFormatting sqref="Y24:Y27">
    <cfRule type="cellIs" dxfId="678" priority="15" stopIfTrue="1" operator="equal">
      <formula>"X"</formula>
    </cfRule>
  </conditionalFormatting>
  <conditionalFormatting sqref="W24:W27">
    <cfRule type="cellIs" dxfId="677" priority="16" stopIfTrue="1" operator="equal">
      <formula>"X"</formula>
    </cfRule>
  </conditionalFormatting>
  <conditionalFormatting sqref="X24:X27">
    <cfRule type="cellIs" dxfId="676" priority="17" stopIfTrue="1" operator="equal">
      <formula>"X"</formula>
    </cfRule>
  </conditionalFormatting>
  <conditionalFormatting sqref="Z24:Z27">
    <cfRule type="cellIs" dxfId="675" priority="13" stopIfTrue="1" operator="equal">
      <formula>"X"</formula>
    </cfRule>
  </conditionalFormatting>
  <conditionalFormatting sqref="AA28:AA31">
    <cfRule type="cellIs" dxfId="674" priority="12" stopIfTrue="1" operator="equal">
      <formula>"X"</formula>
    </cfRule>
  </conditionalFormatting>
  <conditionalFormatting sqref="V28:V31">
    <cfRule type="cellIs" dxfId="673" priority="8" stopIfTrue="1" operator="equal">
      <formula>"X"</formula>
    </cfRule>
  </conditionalFormatting>
  <conditionalFormatting sqref="Y28:Y31">
    <cfRule type="cellIs" dxfId="672" priority="9" stopIfTrue="1" operator="equal">
      <formula>"X"</formula>
    </cfRule>
  </conditionalFormatting>
  <conditionalFormatting sqref="W28:W31">
    <cfRule type="cellIs" dxfId="671" priority="10" stopIfTrue="1" operator="equal">
      <formula>"X"</formula>
    </cfRule>
  </conditionalFormatting>
  <conditionalFormatting sqref="X28:X31">
    <cfRule type="cellIs" dxfId="670" priority="11" stopIfTrue="1" operator="equal">
      <formula>"X"</formula>
    </cfRule>
  </conditionalFormatting>
  <conditionalFormatting sqref="Z28:Z31">
    <cfRule type="cellIs" dxfId="669" priority="7" stopIfTrue="1" operator="equal">
      <formula>"X"</formula>
    </cfRule>
  </conditionalFormatting>
  <conditionalFormatting sqref="AA32:AA35">
    <cfRule type="cellIs" dxfId="668" priority="6" stopIfTrue="1" operator="equal">
      <formula>"X"</formula>
    </cfRule>
  </conditionalFormatting>
  <conditionalFormatting sqref="V32:V35">
    <cfRule type="cellIs" dxfId="667" priority="2" stopIfTrue="1" operator="equal">
      <formula>"X"</formula>
    </cfRule>
  </conditionalFormatting>
  <conditionalFormatting sqref="Y32:Y35">
    <cfRule type="cellIs" dxfId="666" priority="3" stopIfTrue="1" operator="equal">
      <formula>"X"</formula>
    </cfRule>
  </conditionalFormatting>
  <conditionalFormatting sqref="W32:W35">
    <cfRule type="cellIs" dxfId="665" priority="4" stopIfTrue="1" operator="equal">
      <formula>"X"</formula>
    </cfRule>
  </conditionalFormatting>
  <conditionalFormatting sqref="X32:X35">
    <cfRule type="cellIs" dxfId="664" priority="5" stopIfTrue="1" operator="equal">
      <formula>"X"</formula>
    </cfRule>
  </conditionalFormatting>
  <conditionalFormatting sqref="Z32:Z35">
    <cfRule type="cellIs" dxfId="663" priority="1" stopIfTrue="1" operator="equal">
      <formula>"X"</formula>
    </cfRule>
  </conditionalFormatting>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workbookViewId="0">
      <selection activeCell="A22" sqref="A1:IV65536"/>
    </sheetView>
  </sheetViews>
  <sheetFormatPr defaultRowHeight="12.75" x14ac:dyDescent="0.25"/>
  <cols>
    <col min="1" max="1" width="48.5703125" style="83" customWidth="1"/>
    <col min="2" max="2" width="52.5703125" style="83" customWidth="1"/>
    <col min="3" max="3" width="10.140625" style="83" customWidth="1"/>
    <col min="4" max="4" width="8.85546875" style="83" hidden="1" customWidth="1"/>
    <col min="5" max="5" width="9.28515625" style="83" customWidth="1"/>
    <col min="6" max="10" width="16" style="83" customWidth="1"/>
    <col min="11" max="16384" width="9.140625" style="83"/>
  </cols>
  <sheetData>
    <row r="1" spans="1:10" s="67" customFormat="1" ht="21.75" customHeight="1" x14ac:dyDescent="0.25">
      <c r="A1" s="490" t="str">
        <f>'Elenco P.I. TRASVERSALE'!B2</f>
        <v>Comune di Perfugas</v>
      </c>
      <c r="B1" s="491"/>
      <c r="C1" s="491"/>
      <c r="D1" s="491"/>
      <c r="E1" s="491"/>
      <c r="F1" s="491"/>
      <c r="G1" s="491"/>
      <c r="H1" s="491"/>
      <c r="I1" s="491"/>
      <c r="J1" s="492"/>
    </row>
    <row r="2" spans="1:10" s="67" customFormat="1" ht="19.5" customHeight="1" x14ac:dyDescent="0.25">
      <c r="A2" s="68" t="s">
        <v>0</v>
      </c>
      <c r="B2" s="69" t="str">
        <f>'Elenco P.I. TRASVERSALE'!B7</f>
        <v>TUTTI I CDR</v>
      </c>
      <c r="C2" s="70"/>
      <c r="D2" s="70"/>
      <c r="E2" s="70"/>
      <c r="F2" s="71" t="s">
        <v>225</v>
      </c>
      <c r="G2" s="71" t="s">
        <v>226</v>
      </c>
      <c r="H2" s="70"/>
      <c r="I2" s="71" t="s">
        <v>227</v>
      </c>
      <c r="J2" s="72"/>
    </row>
    <row r="3" spans="1:10" s="67" customFormat="1" ht="19.5" customHeight="1" x14ac:dyDescent="0.25">
      <c r="A3" s="68" t="s">
        <v>228</v>
      </c>
      <c r="B3" s="73"/>
      <c r="C3" s="70"/>
      <c r="D3" s="70"/>
      <c r="E3" s="70"/>
      <c r="F3" s="74"/>
      <c r="G3" s="74"/>
      <c r="H3" s="70"/>
      <c r="I3" s="75">
        <v>2019</v>
      </c>
      <c r="J3" s="72"/>
    </row>
    <row r="4" spans="1:10" s="67" customFormat="1" ht="19.5" customHeight="1" x14ac:dyDescent="0.25">
      <c r="A4" s="68" t="s">
        <v>229</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493" t="s">
        <v>230</v>
      </c>
      <c r="B6" s="493"/>
      <c r="C6" s="493"/>
      <c r="D6" s="493"/>
      <c r="E6" s="493"/>
      <c r="F6" s="495" t="s">
        <v>231</v>
      </c>
      <c r="G6" s="495"/>
      <c r="H6" s="495"/>
      <c r="I6" s="495"/>
      <c r="J6" s="495"/>
    </row>
    <row r="7" spans="1:10" ht="15.75" customHeight="1" x14ac:dyDescent="0.25">
      <c r="A7" s="494"/>
      <c r="B7" s="494"/>
      <c r="C7" s="494"/>
      <c r="D7" s="494"/>
      <c r="E7" s="494"/>
      <c r="F7" s="299">
        <v>1</v>
      </c>
      <c r="G7" s="299">
        <v>2</v>
      </c>
      <c r="H7" s="299">
        <v>3</v>
      </c>
      <c r="I7" s="299">
        <v>4</v>
      </c>
      <c r="J7" s="299">
        <v>5</v>
      </c>
    </row>
    <row r="8" spans="1:10" ht="15.75" customHeight="1" x14ac:dyDescent="0.25">
      <c r="A8" s="494"/>
      <c r="B8" s="494"/>
      <c r="C8" s="494"/>
      <c r="D8" s="494"/>
      <c r="E8" s="494"/>
      <c r="F8" s="85" t="s">
        <v>232</v>
      </c>
      <c r="G8" s="85" t="s">
        <v>233</v>
      </c>
      <c r="H8" s="86" t="s">
        <v>234</v>
      </c>
      <c r="I8" s="86" t="s">
        <v>235</v>
      </c>
      <c r="J8" s="86" t="s">
        <v>236</v>
      </c>
    </row>
    <row r="9" spans="1:10" ht="4.5" customHeight="1" x14ac:dyDescent="0.25">
      <c r="A9" s="496"/>
      <c r="B9" s="496"/>
      <c r="C9" s="496"/>
      <c r="D9" s="496"/>
      <c r="E9" s="496"/>
      <c r="F9" s="496"/>
      <c r="G9" s="496"/>
      <c r="H9" s="496"/>
      <c r="I9" s="496"/>
      <c r="J9" s="496"/>
    </row>
    <row r="10" spans="1:10" ht="32.25" customHeight="1" x14ac:dyDescent="0.25">
      <c r="A10" s="87" t="s">
        <v>237</v>
      </c>
      <c r="B10" s="87" t="s">
        <v>238</v>
      </c>
      <c r="C10" s="88" t="s">
        <v>239</v>
      </c>
      <c r="D10" s="88" t="s">
        <v>240</v>
      </c>
      <c r="E10" s="88" t="s">
        <v>241</v>
      </c>
      <c r="F10" s="88" t="s">
        <v>242</v>
      </c>
      <c r="G10" s="88" t="s">
        <v>57</v>
      </c>
      <c r="H10" s="88" t="s">
        <v>243</v>
      </c>
      <c r="I10" s="88" t="s">
        <v>244</v>
      </c>
      <c r="J10" s="88" t="s">
        <v>245</v>
      </c>
    </row>
    <row r="11" spans="1:10" ht="57.75" customHeight="1" x14ac:dyDescent="0.25">
      <c r="A11" s="89" t="str">
        <f>'Resp. 1'!B16</f>
        <v xml:space="preserve">Garantire il miglioramento della tempistica nei pagamenti rispetto allo standard relativo al 2020 </v>
      </c>
      <c r="B11" s="90"/>
      <c r="C11" s="91"/>
      <c r="D11" s="92">
        <f t="shared" ref="D11:D20" si="0">E11/100</f>
        <v>0</v>
      </c>
      <c r="E11" s="93"/>
      <c r="F11" s="94" t="str">
        <f>IF(E11&lt;=20,"X","")</f>
        <v>X</v>
      </c>
      <c r="G11" s="94" t="str">
        <f>IF(AND(E11&gt;20,E11&lt;=50),"X","")</f>
        <v/>
      </c>
      <c r="H11" s="94" t="str">
        <f>IF(AND(E11&gt;50,E11&lt;=70),"X","")</f>
        <v/>
      </c>
      <c r="I11" s="94" t="str">
        <f>IF(AND(E11&gt;70,E11&lt;=90),"X","")</f>
        <v/>
      </c>
      <c r="J11" s="94" t="str">
        <f>IF(AND(E11&gt;90,E11&lt;=100),"X","")</f>
        <v/>
      </c>
    </row>
    <row r="12" spans="1:10" ht="105" customHeight="1" x14ac:dyDescent="0.25">
      <c r="A12" s="89" t="str">
        <f>'Resp. 1'!B17</f>
        <v>Garantire un'efficace presidio degli elementi costitutivi ( approvvigionamento dei fattori produttivi; tempi di produzione; capacità di fronteggiare gli imprevisti; comunicazione interna;  etc.) del funzionamento dell'organizzazione al fine di definire e assicurare uno standard di funzionamento adeguato alle attese dell'amministrazione</v>
      </c>
      <c r="B12" s="96"/>
      <c r="C12" s="91"/>
      <c r="D12" s="92">
        <f t="shared" si="0"/>
        <v>0</v>
      </c>
      <c r="E12" s="93"/>
      <c r="F12" s="94" t="str">
        <f t="shared" ref="F12:F20" si="1">IF(E12&lt;=20,"X","")</f>
        <v>X</v>
      </c>
      <c r="G12" s="94" t="str">
        <f t="shared" ref="G12:G20" si="2">IF(AND(E12&gt;20,E12&lt;=50),"X","")</f>
        <v/>
      </c>
      <c r="H12" s="94" t="str">
        <f t="shared" ref="H12:H20" si="3">IF(AND(E12&gt;50,E12&lt;=70),"X","")</f>
        <v/>
      </c>
      <c r="I12" s="94" t="str">
        <f t="shared" ref="I12:I20" si="4">IF(AND(E12&gt;70,E12&lt;=90),"X","")</f>
        <v/>
      </c>
      <c r="J12" s="94" t="str">
        <f t="shared" ref="J12:J20" si="5">IF(AND(E12&gt;90,E12&lt;=100),"X","")</f>
        <v/>
      </c>
    </row>
    <row r="13" spans="1:10" ht="102.75" customHeight="1" x14ac:dyDescent="0.25">
      <c r="A13" s="89" t="str">
        <f>'Resp. 1'!B18</f>
        <v xml:space="preserve">Garantire il completamento delle procedure di reclutamento, avvio delle procedure di selezione del personale  programmate </v>
      </c>
      <c r="B13" s="96"/>
      <c r="C13" s="93"/>
      <c r="D13" s="92">
        <f t="shared" si="0"/>
        <v>0</v>
      </c>
      <c r="E13" s="93"/>
      <c r="F13" s="94" t="str">
        <f t="shared" si="1"/>
        <v>X</v>
      </c>
      <c r="G13" s="94" t="str">
        <f t="shared" si="2"/>
        <v/>
      </c>
      <c r="H13" s="94" t="str">
        <f t="shared" si="3"/>
        <v/>
      </c>
      <c r="I13" s="94" t="str">
        <f t="shared" si="4"/>
        <v/>
      </c>
      <c r="J13" s="94" t="str">
        <f t="shared" si="5"/>
        <v/>
      </c>
    </row>
    <row r="14" spans="1:10" ht="57.75" customHeight="1" x14ac:dyDescent="0.25">
      <c r="A14" s="89" t="str">
        <f>'Resp. 1'!B19</f>
        <v xml:space="preserve"> Garantire la soddisfazione dell'utenza e la pronta risposta alle istanze presentate</v>
      </c>
      <c r="B14" s="96"/>
      <c r="C14" s="93"/>
      <c r="D14" s="92">
        <f t="shared" si="0"/>
        <v>0</v>
      </c>
      <c r="E14" s="93"/>
      <c r="F14" s="94" t="str">
        <f t="shared" si="1"/>
        <v>X</v>
      </c>
      <c r="G14" s="94" t="str">
        <f t="shared" si="2"/>
        <v/>
      </c>
      <c r="H14" s="94" t="str">
        <f t="shared" si="3"/>
        <v/>
      </c>
      <c r="I14" s="94" t="str">
        <f t="shared" si="4"/>
        <v/>
      </c>
      <c r="J14" s="94" t="str">
        <f t="shared" si="5"/>
        <v/>
      </c>
    </row>
    <row r="15" spans="1:10" ht="57.75" customHeight="1" x14ac:dyDescent="0.25">
      <c r="A15" s="89" t="str">
        <f>'Resp. 1'!B20</f>
        <v>Attuazione delle misure previste dalla normativa e dal PTPCT dell'ente in materia di trasparenza e anticorruzione</v>
      </c>
      <c r="B15" s="96"/>
      <c r="C15" s="93"/>
      <c r="D15" s="92">
        <f t="shared" si="0"/>
        <v>0</v>
      </c>
      <c r="E15" s="93"/>
      <c r="F15" s="94" t="str">
        <f t="shared" si="1"/>
        <v>X</v>
      </c>
      <c r="G15" s="94" t="str">
        <f t="shared" si="2"/>
        <v/>
      </c>
      <c r="H15" s="94" t="str">
        <f t="shared" si="3"/>
        <v/>
      </c>
      <c r="I15" s="94" t="str">
        <f t="shared" si="4"/>
        <v/>
      </c>
      <c r="J15" s="94" t="str">
        <f t="shared" si="5"/>
        <v/>
      </c>
    </row>
    <row r="16" spans="1:10" ht="57.75" customHeight="1" x14ac:dyDescent="0.25">
      <c r="A16" s="89" t="str">
        <f>'Resp. 1'!B21</f>
        <v xml:space="preserve">Piano Transizione Digitale: perseguimento obiettivi locali. Adeguamento infrastrutture digitali, migrazione in cloud dei CED. Applicazione codice di condotta tecnologica ed esperti, per i progetti di sviluppo digitale. App IO: sviluppo servizi digitali e fruibilità sulla piattaforma </v>
      </c>
      <c r="B16" s="96"/>
      <c r="C16" s="93"/>
      <c r="D16" s="92">
        <f t="shared" si="0"/>
        <v>0</v>
      </c>
      <c r="E16" s="93"/>
      <c r="F16" s="94" t="str">
        <f t="shared" si="1"/>
        <v>X</v>
      </c>
      <c r="G16" s="94" t="str">
        <f t="shared" si="2"/>
        <v/>
      </c>
      <c r="H16" s="94" t="str">
        <f t="shared" si="3"/>
        <v/>
      </c>
      <c r="I16" s="94" t="str">
        <f t="shared" si="4"/>
        <v/>
      </c>
      <c r="J16" s="94" t="str">
        <f t="shared" si="5"/>
        <v/>
      </c>
    </row>
    <row r="17" spans="1:10" ht="57.75" customHeight="1" x14ac:dyDescent="0.25">
      <c r="A17" s="89" t="str">
        <f>'Resp. 1'!B22</f>
        <v>Assicurare l'implementazione degli strumenti informatici necessari a rendere i processi maggiormente veloci e controllabili, garantire la sicurezza delle informazioni gestite, fornire possibilità di accesso ai servizi da parte dei cittadini</v>
      </c>
      <c r="B17" s="89"/>
      <c r="C17" s="93">
        <v>60</v>
      </c>
      <c r="D17" s="92">
        <f t="shared" si="0"/>
        <v>0</v>
      </c>
      <c r="E17" s="93"/>
      <c r="F17" s="94" t="str">
        <f t="shared" si="1"/>
        <v>X</v>
      </c>
      <c r="G17" s="94" t="str">
        <f t="shared" si="2"/>
        <v/>
      </c>
      <c r="H17" s="94" t="str">
        <f t="shared" si="3"/>
        <v/>
      </c>
      <c r="I17" s="94" t="str">
        <f t="shared" si="4"/>
        <v/>
      </c>
      <c r="J17" s="94" t="str">
        <f t="shared" si="5"/>
        <v/>
      </c>
    </row>
    <row r="18" spans="1:10" ht="26.25" customHeight="1" x14ac:dyDescent="0.25">
      <c r="A18" s="89">
        <f>'Resp. 1'!B23</f>
        <v>0</v>
      </c>
      <c r="B18" s="96"/>
      <c r="C18" s="93"/>
      <c r="D18" s="92">
        <f t="shared" si="0"/>
        <v>0</v>
      </c>
      <c r="E18" s="93"/>
      <c r="F18" s="94" t="str">
        <f t="shared" si="1"/>
        <v>X</v>
      </c>
      <c r="G18" s="94" t="str">
        <f t="shared" si="2"/>
        <v/>
      </c>
      <c r="H18" s="94" t="str">
        <f t="shared" si="3"/>
        <v/>
      </c>
      <c r="I18" s="94" t="str">
        <f t="shared" si="4"/>
        <v/>
      </c>
      <c r="J18" s="94" t="str">
        <f t="shared" si="5"/>
        <v/>
      </c>
    </row>
    <row r="19" spans="1:10" ht="26.25" customHeight="1" x14ac:dyDescent="0.25">
      <c r="A19" s="89">
        <f>'Resp. 1'!B24</f>
        <v>0</v>
      </c>
      <c r="B19" s="96"/>
      <c r="C19" s="93"/>
      <c r="D19" s="92">
        <f t="shared" si="0"/>
        <v>0</v>
      </c>
      <c r="E19" s="93"/>
      <c r="F19" s="94" t="str">
        <f t="shared" si="1"/>
        <v>X</v>
      </c>
      <c r="G19" s="94" t="str">
        <f t="shared" si="2"/>
        <v/>
      </c>
      <c r="H19" s="94" t="str">
        <f t="shared" si="3"/>
        <v/>
      </c>
      <c r="I19" s="94" t="str">
        <f t="shared" si="4"/>
        <v/>
      </c>
      <c r="J19" s="94" t="str">
        <f t="shared" si="5"/>
        <v/>
      </c>
    </row>
    <row r="20" spans="1:10" ht="26.25" customHeight="1" x14ac:dyDescent="0.25">
      <c r="A20" s="89">
        <f>'Resp. 1'!B25</f>
        <v>0</v>
      </c>
      <c r="B20" s="96"/>
      <c r="C20" s="93"/>
      <c r="D20" s="92">
        <f t="shared" si="0"/>
        <v>0</v>
      </c>
      <c r="E20" s="93"/>
      <c r="F20" s="94" t="str">
        <f t="shared" si="1"/>
        <v>X</v>
      </c>
      <c r="G20" s="94" t="str">
        <f t="shared" si="2"/>
        <v/>
      </c>
      <c r="H20" s="94" t="str">
        <f t="shared" si="3"/>
        <v/>
      </c>
      <c r="I20" s="94" t="str">
        <f t="shared" si="4"/>
        <v/>
      </c>
      <c r="J20" s="94" t="str">
        <f t="shared" si="5"/>
        <v/>
      </c>
    </row>
    <row r="21" spans="1:10" x14ac:dyDescent="0.25">
      <c r="A21" s="97" t="s">
        <v>246</v>
      </c>
      <c r="B21" s="98" t="str">
        <f>IF(C21=60,"Pesatura Adeguata","Pesatura Inadeguata")</f>
        <v>Pesatura Adeguata</v>
      </c>
      <c r="C21" s="99">
        <f>SUM(C11:C20)</f>
        <v>60</v>
      </c>
      <c r="D21" s="99"/>
      <c r="E21" s="100">
        <f>SUM(G21:J21)/C21</f>
        <v>0</v>
      </c>
      <c r="F21" s="101"/>
      <c r="G21" s="102">
        <f>IF(G11="x",C11*D11)+IF(G12="x",C12*D12)+IF(G13="x",C13*D13)+IF(G14="x",C14*D14)+IF(G15="x",C15*D15)+IF(G16="x",C16*D16)+IF(G17="x",C17*D17)+IF(G18="x",C18*D18)+IF(G19="x",C19*D19)+IF(G20="x",C20*D20)</f>
        <v>0</v>
      </c>
      <c r="H21" s="102">
        <f>IF(H11="x",C11*D11)+IF(H12="x",C12*D12)+IF(H13="x",C13*D13)+IF(H14="x",C14*D14)+IF(H15="x",C15*D15)+IF(H16="x",C16*D16)+IF(H17="x",C17*D17)+IF(H18="x",C18*D18)+IF(H19="x",C19*D19)+IF(H20="x",C20*D20)</f>
        <v>0</v>
      </c>
      <c r="I21" s="102">
        <f>IF(I11="x",C11*D11)+IF(I12="x",C12*D12)+IF(I13="x",C13*D13)+IF(I14="x",C14*D14)+IF(I15="x",C15*D15)+IF(I16="x",C16*D16)+IF(I17="x",C17*D17)+IF(I18="x",C18*D18)+IF(I19="x",C19*D19)+IF(I20="x",C20*D20)</f>
        <v>0</v>
      </c>
      <c r="J21" s="102">
        <f>IF(J11="x",C11*D11)+IF(J12="x",C12*D12)+IF(J13="x",C13*D13)+IF(J14="x",C14*D14)+IF(J15="x",C15*D15)+IF(J16="x",C16*D16)+IF(J17="x",C17*D17)+IF(J18="x",C18*D18)+IF(J19="x",C19*D19)+IF(J19="x",C19*D19)</f>
        <v>0</v>
      </c>
    </row>
    <row r="22" spans="1:10" ht="3" customHeight="1" x14ac:dyDescent="0.25">
      <c r="A22" s="496"/>
      <c r="B22" s="497"/>
      <c r="C22" s="497"/>
      <c r="D22" s="300"/>
      <c r="E22" s="496"/>
      <c r="F22" s="497"/>
      <c r="G22" s="497"/>
      <c r="H22" s="496"/>
      <c r="I22" s="497"/>
      <c r="J22" s="497"/>
    </row>
    <row r="23" spans="1:10" ht="42" customHeight="1" x14ac:dyDescent="0.25">
      <c r="A23" s="87" t="s">
        <v>247</v>
      </c>
      <c r="B23" s="87" t="s">
        <v>238</v>
      </c>
      <c r="C23" s="88" t="s">
        <v>239</v>
      </c>
      <c r="D23" s="88" t="s">
        <v>240</v>
      </c>
      <c r="E23" s="88" t="s">
        <v>241</v>
      </c>
      <c r="F23" s="88" t="s">
        <v>242</v>
      </c>
      <c r="G23" s="88" t="s">
        <v>57</v>
      </c>
      <c r="H23" s="88" t="s">
        <v>243</v>
      </c>
      <c r="I23" s="88" t="s">
        <v>244</v>
      </c>
      <c r="J23" s="88" t="s">
        <v>245</v>
      </c>
    </row>
    <row r="24" spans="1:10" s="105" customFormat="1" ht="27" customHeight="1" x14ac:dyDescent="0.25">
      <c r="A24" s="96">
        <f>'Resp. 1'!B35</f>
        <v>0</v>
      </c>
      <c r="B24" s="95"/>
      <c r="C24" s="104">
        <v>20</v>
      </c>
      <c r="D24" s="92">
        <f>E24/100</f>
        <v>0</v>
      </c>
      <c r="E24" s="93"/>
      <c r="F24" s="94" t="str">
        <f t="shared" ref="F24:F34" si="6">IF(E24&lt;=20,"X","")</f>
        <v>X</v>
      </c>
      <c r="G24" s="94" t="str">
        <f t="shared" ref="G24:G34" si="7">IF(AND(E24&gt;20,E24&lt;=50),"X","")</f>
        <v/>
      </c>
      <c r="H24" s="94" t="str">
        <f t="shared" ref="H24:H34" si="8">IF(AND(E24&gt;50,E24&lt;=70),"X","")</f>
        <v/>
      </c>
      <c r="I24" s="94" t="str">
        <f t="shared" ref="I24:I34" si="9">IF(AND(E24&gt;70,E24&lt;=90),"X","")</f>
        <v/>
      </c>
      <c r="J24" s="94" t="str">
        <f>IF(AND(E24&gt;90,E24&lt;=100),"X","")</f>
        <v/>
      </c>
    </row>
    <row r="25" spans="1:10" s="105" customFormat="1" ht="27" customHeight="1" x14ac:dyDescent="0.25">
      <c r="A25" s="96" t="str">
        <f>'Resp. 1'!B36</f>
        <v>Mantenimento della funzionalità organizzativa dell'ente in relazione alla gestione dell'emergenza Covid-19 e rendicontazione delle attività svolte in remoto o in loco presso l'ente - Regolamentazione del lavoro agile</v>
      </c>
      <c r="B25" s="96"/>
      <c r="C25" s="104"/>
      <c r="D25" s="92">
        <f t="shared" ref="D25:D31" si="10">E25/100</f>
        <v>0</v>
      </c>
      <c r="E25" s="93"/>
      <c r="F25" s="94" t="str">
        <f t="shared" si="6"/>
        <v>X</v>
      </c>
      <c r="G25" s="94" t="str">
        <f t="shared" si="7"/>
        <v/>
      </c>
      <c r="H25" s="94" t="str">
        <f t="shared" si="8"/>
        <v/>
      </c>
      <c r="I25" s="94" t="str">
        <f t="shared" si="9"/>
        <v/>
      </c>
      <c r="J25" s="94" t="str">
        <f t="shared" ref="J25:J31" si="11">IF(AND(E25&gt;90,E25&lt;=100),"X","")</f>
        <v/>
      </c>
    </row>
    <row r="26" spans="1:10" s="105" customFormat="1" ht="27" customHeight="1" x14ac:dyDescent="0.25">
      <c r="A26" s="96" t="str">
        <f>'Resp. 1'!B37</f>
        <v>Capacità di Programmazione: Tempestività nella predisposizione dei documenti di programmazione</v>
      </c>
      <c r="B26" s="96"/>
      <c r="C26" s="104"/>
      <c r="D26" s="92">
        <f t="shared" si="10"/>
        <v>0</v>
      </c>
      <c r="E26" s="93"/>
      <c r="F26" s="94" t="str">
        <f t="shared" si="6"/>
        <v>X</v>
      </c>
      <c r="G26" s="94" t="str">
        <f t="shared" si="7"/>
        <v/>
      </c>
      <c r="H26" s="94" t="str">
        <f t="shared" si="8"/>
        <v/>
      </c>
      <c r="I26" s="94" t="str">
        <f t="shared" si="9"/>
        <v/>
      </c>
      <c r="J26" s="94" t="str">
        <f t="shared" si="11"/>
        <v/>
      </c>
    </row>
    <row r="27" spans="1:10" s="105" customFormat="1" ht="27" customHeight="1" x14ac:dyDescent="0.25">
      <c r="A27" s="96">
        <f>'Resp. 1'!B38</f>
        <v>0</v>
      </c>
      <c r="B27" s="96"/>
      <c r="C27" s="104"/>
      <c r="D27" s="92">
        <f t="shared" si="10"/>
        <v>0</v>
      </c>
      <c r="E27" s="93"/>
      <c r="F27" s="94" t="str">
        <f t="shared" si="6"/>
        <v>X</v>
      </c>
      <c r="G27" s="94" t="str">
        <f t="shared" si="7"/>
        <v/>
      </c>
      <c r="H27" s="94" t="str">
        <f t="shared" si="8"/>
        <v/>
      </c>
      <c r="I27" s="94" t="str">
        <f t="shared" si="9"/>
        <v/>
      </c>
      <c r="J27" s="94" t="str">
        <f t="shared" si="11"/>
        <v/>
      </c>
    </row>
    <row r="28" spans="1:10" s="105" customFormat="1" ht="27" customHeight="1" x14ac:dyDescent="0.25">
      <c r="A28" s="96">
        <f>'Resp. 1'!B39</f>
        <v>0</v>
      </c>
      <c r="B28" s="96"/>
      <c r="C28" s="106"/>
      <c r="D28" s="92">
        <f t="shared" si="10"/>
        <v>0</v>
      </c>
      <c r="E28" s="93"/>
      <c r="F28" s="94" t="str">
        <f t="shared" si="6"/>
        <v>X</v>
      </c>
      <c r="G28" s="94" t="str">
        <f t="shared" si="7"/>
        <v/>
      </c>
      <c r="H28" s="94" t="str">
        <f t="shared" si="8"/>
        <v/>
      </c>
      <c r="I28" s="94" t="str">
        <f t="shared" si="9"/>
        <v/>
      </c>
      <c r="J28" s="94" t="str">
        <f t="shared" si="11"/>
        <v/>
      </c>
    </row>
    <row r="29" spans="1:10" s="105" customFormat="1" ht="27" customHeight="1" x14ac:dyDescent="0.25">
      <c r="A29" s="96">
        <f>'Resp. 1'!B40</f>
        <v>0</v>
      </c>
      <c r="B29" s="96"/>
      <c r="C29" s="106"/>
      <c r="D29" s="92">
        <f t="shared" si="10"/>
        <v>0</v>
      </c>
      <c r="E29" s="93"/>
      <c r="F29" s="94" t="str">
        <f t="shared" si="6"/>
        <v>X</v>
      </c>
      <c r="G29" s="94" t="str">
        <f t="shared" si="7"/>
        <v/>
      </c>
      <c r="H29" s="94" t="str">
        <f t="shared" si="8"/>
        <v/>
      </c>
      <c r="I29" s="94" t="str">
        <f t="shared" si="9"/>
        <v/>
      </c>
      <c r="J29" s="94" t="str">
        <f t="shared" si="11"/>
        <v/>
      </c>
    </row>
    <row r="30" spans="1:10" s="105" customFormat="1" ht="27" customHeight="1" x14ac:dyDescent="0.25">
      <c r="A30" s="96">
        <f>'Resp. 1'!B41</f>
        <v>0</v>
      </c>
      <c r="B30" s="96"/>
      <c r="C30" s="106"/>
      <c r="D30" s="92">
        <f t="shared" si="10"/>
        <v>0</v>
      </c>
      <c r="E30" s="93"/>
      <c r="F30" s="94" t="str">
        <f t="shared" si="6"/>
        <v>X</v>
      </c>
      <c r="G30" s="94" t="str">
        <f t="shared" si="7"/>
        <v/>
      </c>
      <c r="H30" s="94" t="str">
        <f t="shared" si="8"/>
        <v/>
      </c>
      <c r="I30" s="94" t="str">
        <f t="shared" si="9"/>
        <v/>
      </c>
      <c r="J30" s="94" t="str">
        <f t="shared" si="11"/>
        <v/>
      </c>
    </row>
    <row r="31" spans="1:10" s="105" customFormat="1" ht="27" customHeight="1" x14ac:dyDescent="0.25">
      <c r="A31" s="96">
        <f>'Resp. 1'!B42</f>
        <v>0</v>
      </c>
      <c r="B31" s="96"/>
      <c r="C31" s="106"/>
      <c r="D31" s="92">
        <f t="shared" si="10"/>
        <v>0</v>
      </c>
      <c r="E31" s="93"/>
      <c r="F31" s="94" t="str">
        <f t="shared" si="6"/>
        <v>X</v>
      </c>
      <c r="G31" s="94" t="str">
        <f t="shared" si="7"/>
        <v/>
      </c>
      <c r="H31" s="94" t="str">
        <f t="shared" si="8"/>
        <v/>
      </c>
      <c r="I31" s="94" t="str">
        <f t="shared" si="9"/>
        <v/>
      </c>
      <c r="J31" s="94" t="str">
        <f t="shared" si="11"/>
        <v/>
      </c>
    </row>
    <row r="32" spans="1:10" ht="42" customHeight="1" x14ac:dyDescent="0.25">
      <c r="A32" s="299" t="s">
        <v>248</v>
      </c>
      <c r="B32" s="299" t="s">
        <v>249</v>
      </c>
      <c r="C32" s="88" t="s">
        <v>239</v>
      </c>
      <c r="D32" s="88" t="s">
        <v>240</v>
      </c>
      <c r="E32" s="88" t="s">
        <v>241</v>
      </c>
      <c r="F32" s="107" t="s">
        <v>250</v>
      </c>
      <c r="G32" s="107" t="s">
        <v>251</v>
      </c>
      <c r="H32" s="107" t="s">
        <v>252</v>
      </c>
      <c r="I32" s="107" t="s">
        <v>253</v>
      </c>
      <c r="J32" s="107" t="s">
        <v>254</v>
      </c>
    </row>
    <row r="33" spans="1:11" s="105" customFormat="1" ht="49.5" customHeight="1" x14ac:dyDescent="0.25">
      <c r="A33" s="96" t="s">
        <v>321</v>
      </c>
      <c r="B33" s="96" t="s">
        <v>322</v>
      </c>
      <c r="C33" s="106">
        <v>20</v>
      </c>
      <c r="D33" s="92">
        <f>E33/100</f>
        <v>0</v>
      </c>
      <c r="E33" s="93"/>
      <c r="F33" s="94" t="str">
        <f t="shared" si="6"/>
        <v>X</v>
      </c>
      <c r="G33" s="94" t="str">
        <f t="shared" si="7"/>
        <v/>
      </c>
      <c r="H33" s="94" t="str">
        <f t="shared" si="8"/>
        <v/>
      </c>
      <c r="I33" s="94" t="str">
        <f t="shared" si="9"/>
        <v/>
      </c>
      <c r="J33" s="94" t="str">
        <f t="shared" ref="J33:J39" si="12">IF(AND(E33&gt;90,E33&lt;=100),"X","")</f>
        <v/>
      </c>
    </row>
    <row r="34" spans="1:11" s="105" customFormat="1" ht="18.75" customHeight="1" x14ac:dyDescent="0.25">
      <c r="A34" s="96"/>
      <c r="B34" s="96"/>
      <c r="C34" s="106"/>
      <c r="D34" s="92">
        <f t="shared" ref="D34:D39" si="13">E34/100</f>
        <v>0</v>
      </c>
      <c r="E34" s="93"/>
      <c r="F34" s="94" t="str">
        <f t="shared" si="6"/>
        <v>X</v>
      </c>
      <c r="G34" s="94" t="str">
        <f t="shared" si="7"/>
        <v/>
      </c>
      <c r="H34" s="94" t="str">
        <f t="shared" si="8"/>
        <v/>
      </c>
      <c r="I34" s="94" t="str">
        <f t="shared" si="9"/>
        <v/>
      </c>
      <c r="J34" s="94" t="str">
        <f t="shared" si="12"/>
        <v/>
      </c>
    </row>
    <row r="35" spans="1:11" s="105" customFormat="1" ht="18.75" customHeight="1" x14ac:dyDescent="0.25">
      <c r="A35" s="96"/>
      <c r="B35" s="96"/>
      <c r="C35" s="106"/>
      <c r="D35" s="92">
        <f t="shared" si="13"/>
        <v>0</v>
      </c>
      <c r="E35" s="93"/>
      <c r="F35" s="94" t="str">
        <f>IF(E35&lt;=20,"X","")</f>
        <v>X</v>
      </c>
      <c r="G35" s="94" t="str">
        <f>IF(AND(E35&gt;20,E35&lt;=50),"X","")</f>
        <v/>
      </c>
      <c r="H35" s="94" t="str">
        <f>IF(AND(E35&gt;50,E35&lt;=70),"X","")</f>
        <v/>
      </c>
      <c r="I35" s="94" t="str">
        <f>IF(AND(E35&gt;70,E35&lt;=90),"X","")</f>
        <v/>
      </c>
      <c r="J35" s="94" t="str">
        <f t="shared" si="12"/>
        <v/>
      </c>
    </row>
    <row r="36" spans="1:11" s="105" customFormat="1" ht="18.75" customHeight="1" x14ac:dyDescent="0.25">
      <c r="A36" s="96"/>
      <c r="B36" s="96"/>
      <c r="C36" s="106"/>
      <c r="D36" s="92">
        <f t="shared" si="13"/>
        <v>0</v>
      </c>
      <c r="E36" s="93"/>
      <c r="F36" s="94" t="str">
        <f>IF(E36&lt;=20,"X","")</f>
        <v>X</v>
      </c>
      <c r="G36" s="94" t="str">
        <f>IF(AND(E36&gt;20,E36&lt;=50),"X","")</f>
        <v/>
      </c>
      <c r="H36" s="94" t="str">
        <f>IF(AND(E36&gt;50,E36&lt;=70),"X","")</f>
        <v/>
      </c>
      <c r="I36" s="94" t="str">
        <f>IF(AND(E36&gt;70,E36&lt;=90),"X","")</f>
        <v/>
      </c>
      <c r="J36" s="94" t="str">
        <f t="shared" si="12"/>
        <v/>
      </c>
    </row>
    <row r="37" spans="1:11" s="105" customFormat="1" ht="18.75" customHeight="1" x14ac:dyDescent="0.25">
      <c r="A37" s="96"/>
      <c r="B37" s="96"/>
      <c r="C37" s="106"/>
      <c r="D37" s="92">
        <f t="shared" si="13"/>
        <v>0</v>
      </c>
      <c r="E37" s="93"/>
      <c r="F37" s="94" t="str">
        <f>IF(E37&lt;=20,"X","")</f>
        <v>X</v>
      </c>
      <c r="G37" s="94" t="str">
        <f>IF(AND(E37&gt;20,E37&lt;=50),"X","")</f>
        <v/>
      </c>
      <c r="H37" s="94" t="str">
        <f>IF(AND(E37&gt;50,E37&lt;=70),"X","")</f>
        <v/>
      </c>
      <c r="I37" s="94" t="str">
        <f>IF(AND(E37&gt;70,E37&lt;=90),"X","")</f>
        <v/>
      </c>
      <c r="J37" s="94" t="str">
        <f t="shared" si="12"/>
        <v/>
      </c>
    </row>
    <row r="38" spans="1:11" s="105" customFormat="1" ht="18.75" customHeight="1" x14ac:dyDescent="0.25">
      <c r="A38" s="96"/>
      <c r="B38" s="96"/>
      <c r="C38" s="106"/>
      <c r="D38" s="92">
        <f t="shared" si="13"/>
        <v>0</v>
      </c>
      <c r="E38" s="93"/>
      <c r="F38" s="94" t="str">
        <f>IF(E38&lt;=20,"X","")</f>
        <v>X</v>
      </c>
      <c r="G38" s="94" t="str">
        <f>IF(AND(E38&gt;20,E38&lt;=50),"X","")</f>
        <v/>
      </c>
      <c r="H38" s="94" t="str">
        <f>IF(AND(E38&gt;50,E38&lt;=70),"X","")</f>
        <v/>
      </c>
      <c r="I38" s="94" t="str">
        <f>IF(AND(E38&gt;70,E38&lt;=90),"X","")</f>
        <v/>
      </c>
      <c r="J38" s="94" t="str">
        <f t="shared" si="12"/>
        <v/>
      </c>
    </row>
    <row r="39" spans="1:11" s="105" customFormat="1" ht="18.75" customHeight="1" x14ac:dyDescent="0.25">
      <c r="A39" s="96"/>
      <c r="B39" s="96"/>
      <c r="C39" s="106"/>
      <c r="D39" s="92">
        <f t="shared" si="13"/>
        <v>0</v>
      </c>
      <c r="E39" s="93"/>
      <c r="F39" s="94" t="str">
        <f>IF(E39&lt;=20,"X","")</f>
        <v>X</v>
      </c>
      <c r="G39" s="94" t="str">
        <f>IF(AND(E39&gt;20,E39&lt;=50),"X","")</f>
        <v/>
      </c>
      <c r="H39" s="94" t="str">
        <f>IF(AND(E39&gt;50,E39&lt;=70),"X","")</f>
        <v/>
      </c>
      <c r="I39" s="94" t="str">
        <f>IF(AND(E39&gt;70,E39&lt;=90),"X","")</f>
        <v/>
      </c>
      <c r="J39" s="94" t="str">
        <f t="shared" si="12"/>
        <v/>
      </c>
    </row>
    <row r="40" spans="1:11" ht="25.5" x14ac:dyDescent="0.25">
      <c r="A40" s="97" t="s">
        <v>255</v>
      </c>
      <c r="B40" s="98" t="str">
        <f>IF(C40=40,"Pesatura Adeguata","Pesatura Inadeguata")</f>
        <v>Pesatura Adeguata</v>
      </c>
      <c r="C40" s="106">
        <f>SUM(C24:C35)</f>
        <v>40</v>
      </c>
      <c r="D40" s="299"/>
      <c r="E40" s="100">
        <f>SUM(G40:J40)/C40</f>
        <v>0</v>
      </c>
      <c r="F40" s="108"/>
      <c r="G40" s="109">
        <f>IF(G24="x",C24*D24)+IF(G25="x",C25*D25)+IF(G26="x",C26*D26)+IF(G27="x",C27*D27)+IF(G28="x",C28*D28)+IF(G29="x",C29*D29)+IF(G30="x",C30*D30)+IF(G31="x",C31*D31)+IF(G33="x",C33*D33)+IF(G34="x",C34*D34)+IF(G35="x",C35*D35)+IF(G36="x",C36*D36)+IF(G37="x",C37*D37)+IF(G38="x",C38*D38)+IF(G39="x",C39*D39)</f>
        <v>0</v>
      </c>
      <c r="H40" s="109">
        <f>IF(H24="x",C24*D24)+IF(H25="x",C25*D25)+IF(H26="x",C26*D26)+IF(H27="x",C27*D27)+IF(H28="x",C28*D28)+IF(H29="x",C29*D29)+IF(H30="x",C30*D30)+IF(H31="x",C31*D31)+IF(H33="x",C33*D33)+IF(H34="x",C34*D34)+IF(H35="x",C35*D35)+IF(H36="x",C36*D36)+IF(H37="x",C37*D37)+IF(H38="x",C38*D38)+IF(H39="x",C39*D39)</f>
        <v>0</v>
      </c>
      <c r="I40" s="109">
        <f>IF(I24="x",C24*D24)+IF(I25="x",C25*D25)+IF(I26="x",C26*D26)+IF(I27="x",C27*D27)+IF(I28="x",C28*D28)+IF(I29="x",C29*D29)+IF(I30="x",C30*D30)+IF(I31="x",C31*D31)+IF(I33="x",C33*D33)+IF(I34="x",C34*D34)+IF(I35="x",C35*D35)+IF(I36="x",C36*D36)+IF(I37="x",C37*D37)+IF(I38="x",C38*D38)+IF(I39="x",C39*D39)</f>
        <v>0</v>
      </c>
      <c r="J40" s="109">
        <f>IF(J24="x",C24*D24)+IF(J25="x",C25*D25)+IF(J26="x",C26*D26)+IF(J27="x",C27*D27)+IF(J28="x",C28*D28)+IF(J29="x",C29*D29)+IF(J30="x",C30*D30)+IF(J31="x",C31*D31)+IF(J33="x",C33*D33)+IF(J34="x",C34*D34)+IF(J35="x",C35*D35)+IF(J36="x",C36*D36)+IF(J37="x",C37*D37)+IF(J38="x",C38*D38)+IF(J39="x",C39*D39)</f>
        <v>0</v>
      </c>
    </row>
    <row r="41" spans="1:11" s="117" customFormat="1" ht="18" customHeight="1" x14ac:dyDescent="0.25">
      <c r="A41" s="110"/>
      <c r="B41" s="111"/>
      <c r="C41" s="112"/>
      <c r="D41" s="112" t="s">
        <v>256</v>
      </c>
      <c r="E41" s="113"/>
      <c r="F41" s="114"/>
      <c r="G41" s="114"/>
      <c r="H41" s="114"/>
      <c r="I41" s="114"/>
      <c r="J41" s="115"/>
      <c r="K41" s="116"/>
    </row>
    <row r="42" spans="1:11" ht="16.5" customHeight="1" x14ac:dyDescent="0.25">
      <c r="A42" s="486" t="s">
        <v>257</v>
      </c>
      <c r="B42" s="487"/>
      <c r="C42" s="99">
        <f>SUM(G21:J21)</f>
        <v>0</v>
      </c>
      <c r="D42" s="118">
        <f>C42/60</f>
        <v>0</v>
      </c>
      <c r="E42" s="119"/>
      <c r="F42" s="120"/>
      <c r="G42" s="120"/>
      <c r="H42" s="120"/>
      <c r="I42" s="120"/>
      <c r="J42" s="121"/>
      <c r="K42" s="122"/>
    </row>
    <row r="43" spans="1:11" ht="17.25" customHeight="1" x14ac:dyDescent="0.25">
      <c r="A43" s="123" t="s">
        <v>200</v>
      </c>
      <c r="B43" s="124"/>
      <c r="C43" s="125"/>
      <c r="D43" s="125"/>
      <c r="E43" s="488" t="s">
        <v>258</v>
      </c>
      <c r="F43" s="488"/>
      <c r="G43" s="489"/>
      <c r="H43" s="126">
        <f>C42+C44</f>
        <v>0</v>
      </c>
      <c r="I43" s="125" t="s">
        <v>259</v>
      </c>
      <c r="J43" s="127"/>
      <c r="K43" s="122"/>
    </row>
    <row r="44" spans="1:11" ht="16.5" customHeight="1" x14ac:dyDescent="0.25">
      <c r="A44" s="486" t="s">
        <v>260</v>
      </c>
      <c r="B44" s="487"/>
      <c r="C44" s="99">
        <f>SUM(F40:J40)</f>
        <v>0</v>
      </c>
      <c r="D44" s="118" t="s">
        <v>256</v>
      </c>
      <c r="E44" s="119"/>
      <c r="F44" s="120"/>
      <c r="G44" s="120"/>
      <c r="H44" s="120"/>
      <c r="I44" s="120"/>
      <c r="J44" s="121"/>
      <c r="K44" s="122"/>
    </row>
    <row r="45" spans="1:11" ht="26.25" customHeight="1" x14ac:dyDescent="0.25">
      <c r="A45" s="128"/>
      <c r="B45" s="129"/>
      <c r="C45" s="129"/>
      <c r="D45" s="129"/>
      <c r="E45" s="130"/>
      <c r="F45" s="131"/>
      <c r="G45" s="131"/>
      <c r="H45" s="131"/>
      <c r="I45" s="131"/>
      <c r="J45" s="132"/>
      <c r="K45" s="122"/>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154" priority="31" stopIfTrue="1" operator="equal">
      <formula>"Pesatura Inadeguata"</formula>
    </cfRule>
  </conditionalFormatting>
  <conditionalFormatting sqref="F11">
    <cfRule type="cellIs" dxfId="153" priority="30" stopIfTrue="1" operator="equal">
      <formula>"x"</formula>
    </cfRule>
  </conditionalFormatting>
  <conditionalFormatting sqref="G11">
    <cfRule type="cellIs" dxfId="152" priority="27" stopIfTrue="1" operator="equal">
      <formula>"x"</formula>
    </cfRule>
    <cfRule type="cellIs" dxfId="151" priority="29" stopIfTrue="1" operator="equal">
      <formula>"x"</formula>
    </cfRule>
  </conditionalFormatting>
  <conditionalFormatting sqref="H11">
    <cfRule type="cellIs" dxfId="150" priority="28" stopIfTrue="1" operator="equal">
      <formula>"x"</formula>
    </cfRule>
  </conditionalFormatting>
  <conditionalFormatting sqref="I11">
    <cfRule type="cellIs" dxfId="149" priority="26" stopIfTrue="1" operator="equal">
      <formula>"x"</formula>
    </cfRule>
  </conditionalFormatting>
  <conditionalFormatting sqref="J11">
    <cfRule type="cellIs" dxfId="148" priority="25" stopIfTrue="1" operator="equal">
      <formula>"x"</formula>
    </cfRule>
  </conditionalFormatting>
  <conditionalFormatting sqref="F12">
    <cfRule type="cellIs" dxfId="147" priority="24" stopIfTrue="1" operator="equal">
      <formula>"x"</formula>
    </cfRule>
  </conditionalFormatting>
  <conditionalFormatting sqref="G12">
    <cfRule type="cellIs" dxfId="146" priority="21" stopIfTrue="1" operator="equal">
      <formula>"x"</formula>
    </cfRule>
    <cfRule type="cellIs" dxfId="145" priority="23" stopIfTrue="1" operator="equal">
      <formula>"x"</formula>
    </cfRule>
  </conditionalFormatting>
  <conditionalFormatting sqref="H12">
    <cfRule type="cellIs" dxfId="144" priority="22" stopIfTrue="1" operator="equal">
      <formula>"x"</formula>
    </cfRule>
  </conditionalFormatting>
  <conditionalFormatting sqref="I12">
    <cfRule type="cellIs" dxfId="143" priority="20" stopIfTrue="1" operator="equal">
      <formula>"x"</formula>
    </cfRule>
  </conditionalFormatting>
  <conditionalFormatting sqref="J12">
    <cfRule type="cellIs" dxfId="142" priority="19" stopIfTrue="1" operator="equal">
      <formula>"x"</formula>
    </cfRule>
  </conditionalFormatting>
  <conditionalFormatting sqref="F24:F31">
    <cfRule type="cellIs" dxfId="141" priority="18" stopIfTrue="1" operator="equal">
      <formula>"x"</formula>
    </cfRule>
  </conditionalFormatting>
  <conditionalFormatting sqref="G24:G31">
    <cfRule type="cellIs" dxfId="140" priority="15" stopIfTrue="1" operator="equal">
      <formula>"x"</formula>
    </cfRule>
    <cfRule type="cellIs" dxfId="139" priority="17" stopIfTrue="1" operator="equal">
      <formula>"x"</formula>
    </cfRule>
  </conditionalFormatting>
  <conditionalFormatting sqref="H24:H31">
    <cfRule type="cellIs" dxfId="138" priority="16" stopIfTrue="1" operator="equal">
      <formula>"x"</formula>
    </cfRule>
  </conditionalFormatting>
  <conditionalFormatting sqref="I24:I31">
    <cfRule type="cellIs" dxfId="137" priority="14" stopIfTrue="1" operator="equal">
      <formula>"x"</formula>
    </cfRule>
  </conditionalFormatting>
  <conditionalFormatting sqref="J24:J31">
    <cfRule type="cellIs" dxfId="136" priority="13" stopIfTrue="1" operator="equal">
      <formula>"x"</formula>
    </cfRule>
  </conditionalFormatting>
  <conditionalFormatting sqref="F33:F39">
    <cfRule type="cellIs" dxfId="135" priority="12" stopIfTrue="1" operator="equal">
      <formula>"x"</formula>
    </cfRule>
  </conditionalFormatting>
  <conditionalFormatting sqref="G33:G39">
    <cfRule type="cellIs" dxfId="134" priority="9" stopIfTrue="1" operator="equal">
      <formula>"x"</formula>
    </cfRule>
    <cfRule type="cellIs" dxfId="133" priority="11" stopIfTrue="1" operator="equal">
      <formula>"x"</formula>
    </cfRule>
  </conditionalFormatting>
  <conditionalFormatting sqref="H33:H39">
    <cfRule type="cellIs" dxfId="132" priority="10" stopIfTrue="1" operator="equal">
      <formula>"x"</formula>
    </cfRule>
  </conditionalFormatting>
  <conditionalFormatting sqref="I33:I39">
    <cfRule type="cellIs" dxfId="131" priority="8" stopIfTrue="1" operator="equal">
      <formula>"x"</formula>
    </cfRule>
  </conditionalFormatting>
  <conditionalFormatting sqref="J33:J39">
    <cfRule type="cellIs" dxfId="130" priority="7" stopIfTrue="1" operator="equal">
      <formula>"x"</formula>
    </cfRule>
  </conditionalFormatting>
  <conditionalFormatting sqref="F13:F20">
    <cfRule type="cellIs" dxfId="129" priority="6" stopIfTrue="1" operator="equal">
      <formula>"x"</formula>
    </cfRule>
  </conditionalFormatting>
  <conditionalFormatting sqref="G13:G20">
    <cfRule type="cellIs" dxfId="128" priority="3" stopIfTrue="1" operator="equal">
      <formula>"x"</formula>
    </cfRule>
    <cfRule type="cellIs" dxfId="127" priority="5" stopIfTrue="1" operator="equal">
      <formula>"x"</formula>
    </cfRule>
  </conditionalFormatting>
  <conditionalFormatting sqref="H13:H20">
    <cfRule type="cellIs" dxfId="126" priority="4" stopIfTrue="1" operator="equal">
      <formula>"x"</formula>
    </cfRule>
  </conditionalFormatting>
  <conditionalFormatting sqref="I13:I20">
    <cfRule type="cellIs" dxfId="125" priority="2" stopIfTrue="1" operator="equal">
      <formula>"x"</formula>
    </cfRule>
  </conditionalFormatting>
  <conditionalFormatting sqref="J13:J20">
    <cfRule type="cellIs" dxfId="124" priority="1" stopIfTrue="1" operator="equal">
      <formula>"x"</formula>
    </cfRule>
  </conditionalFormatting>
  <pageMargins left="0.7" right="0.7" top="0.75" bottom="0.75" header="0.3" footer="0.3"/>
  <pageSetup paperSize="9" scale="65"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workbookViewId="0">
      <selection activeCell="A28" sqref="A1:IV65536"/>
    </sheetView>
  </sheetViews>
  <sheetFormatPr defaultRowHeight="12.75" x14ac:dyDescent="0.25"/>
  <cols>
    <col min="1" max="1" width="48.5703125" style="83" customWidth="1"/>
    <col min="2" max="2" width="52.5703125" style="83" customWidth="1"/>
    <col min="3" max="3" width="10.140625" style="83" customWidth="1"/>
    <col min="4" max="4" width="8.85546875" style="83" hidden="1" customWidth="1"/>
    <col min="5" max="5" width="9.28515625" style="83" customWidth="1"/>
    <col min="6" max="10" width="16" style="83" customWidth="1"/>
    <col min="11" max="16384" width="9.140625" style="83"/>
  </cols>
  <sheetData>
    <row r="1" spans="1:10" s="67" customFormat="1" ht="21.75" customHeight="1" x14ac:dyDescent="0.25">
      <c r="A1" s="490" t="str">
        <f>'Elenco P.I. TRASVERSALE'!B2</f>
        <v>Comune di Perfugas</v>
      </c>
      <c r="B1" s="491"/>
      <c r="C1" s="491"/>
      <c r="D1" s="491"/>
      <c r="E1" s="491"/>
      <c r="F1" s="491"/>
      <c r="G1" s="491"/>
      <c r="H1" s="491"/>
      <c r="I1" s="491"/>
      <c r="J1" s="492"/>
    </row>
    <row r="2" spans="1:10" s="67" customFormat="1" ht="19.5" customHeight="1" x14ac:dyDescent="0.25">
      <c r="A2" s="68" t="s">
        <v>0</v>
      </c>
      <c r="B2" s="69" t="str">
        <f>'Elenco P.I. TRASVERSALE'!B7</f>
        <v>TUTTI I CDR</v>
      </c>
      <c r="C2" s="70"/>
      <c r="D2" s="70"/>
      <c r="E2" s="70"/>
      <c r="F2" s="71" t="s">
        <v>225</v>
      </c>
      <c r="G2" s="71" t="s">
        <v>226</v>
      </c>
      <c r="H2" s="70"/>
      <c r="I2" s="71" t="s">
        <v>227</v>
      </c>
      <c r="J2" s="72"/>
    </row>
    <row r="3" spans="1:10" s="67" customFormat="1" ht="19.5" customHeight="1" x14ac:dyDescent="0.25">
      <c r="A3" s="68" t="s">
        <v>228</v>
      </c>
      <c r="B3" s="73"/>
      <c r="C3" s="70"/>
      <c r="D3" s="70"/>
      <c r="E3" s="70"/>
      <c r="F3" s="74"/>
      <c r="G3" s="74"/>
      <c r="H3" s="70"/>
      <c r="I3" s="75">
        <v>2019</v>
      </c>
      <c r="J3" s="72"/>
    </row>
    <row r="4" spans="1:10" s="67" customFormat="1" ht="19.5" customHeight="1" x14ac:dyDescent="0.25">
      <c r="A4" s="68" t="s">
        <v>229</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493" t="s">
        <v>230</v>
      </c>
      <c r="B6" s="493"/>
      <c r="C6" s="493"/>
      <c r="D6" s="493"/>
      <c r="E6" s="493"/>
      <c r="F6" s="495" t="s">
        <v>231</v>
      </c>
      <c r="G6" s="495"/>
      <c r="H6" s="495"/>
      <c r="I6" s="495"/>
      <c r="J6" s="495"/>
    </row>
    <row r="7" spans="1:10" ht="15.75" customHeight="1" x14ac:dyDescent="0.25">
      <c r="A7" s="494"/>
      <c r="B7" s="494"/>
      <c r="C7" s="494"/>
      <c r="D7" s="494"/>
      <c r="E7" s="494"/>
      <c r="F7" s="299">
        <v>1</v>
      </c>
      <c r="G7" s="299">
        <v>2</v>
      </c>
      <c r="H7" s="299">
        <v>3</v>
      </c>
      <c r="I7" s="299">
        <v>4</v>
      </c>
      <c r="J7" s="299">
        <v>5</v>
      </c>
    </row>
    <row r="8" spans="1:10" ht="15.75" customHeight="1" x14ac:dyDescent="0.25">
      <c r="A8" s="494"/>
      <c r="B8" s="494"/>
      <c r="C8" s="494"/>
      <c r="D8" s="494"/>
      <c r="E8" s="494"/>
      <c r="F8" s="85" t="s">
        <v>232</v>
      </c>
      <c r="G8" s="85" t="s">
        <v>233</v>
      </c>
      <c r="H8" s="86" t="s">
        <v>234</v>
      </c>
      <c r="I8" s="86" t="s">
        <v>235</v>
      </c>
      <c r="J8" s="86" t="s">
        <v>236</v>
      </c>
    </row>
    <row r="9" spans="1:10" ht="4.5" customHeight="1" x14ac:dyDescent="0.25">
      <c r="A9" s="496"/>
      <c r="B9" s="496"/>
      <c r="C9" s="496"/>
      <c r="D9" s="496"/>
      <c r="E9" s="496"/>
      <c r="F9" s="496"/>
      <c r="G9" s="496"/>
      <c r="H9" s="496"/>
      <c r="I9" s="496"/>
      <c r="J9" s="496"/>
    </row>
    <row r="10" spans="1:10" ht="32.25" customHeight="1" x14ac:dyDescent="0.25">
      <c r="A10" s="87" t="s">
        <v>237</v>
      </c>
      <c r="B10" s="87" t="s">
        <v>238</v>
      </c>
      <c r="C10" s="88" t="s">
        <v>239</v>
      </c>
      <c r="D10" s="88" t="s">
        <v>240</v>
      </c>
      <c r="E10" s="88" t="s">
        <v>241</v>
      </c>
      <c r="F10" s="88" t="s">
        <v>242</v>
      </c>
      <c r="G10" s="88" t="s">
        <v>57</v>
      </c>
      <c r="H10" s="88" t="s">
        <v>243</v>
      </c>
      <c r="I10" s="88" t="s">
        <v>244</v>
      </c>
      <c r="J10" s="88" t="s">
        <v>245</v>
      </c>
    </row>
    <row r="11" spans="1:10" ht="57.75" customHeight="1" x14ac:dyDescent="0.25">
      <c r="A11" s="89" t="str">
        <f>'Resp. 1'!B16</f>
        <v xml:space="preserve">Garantire il miglioramento della tempistica nei pagamenti rispetto allo standard relativo al 2020 </v>
      </c>
      <c r="B11" s="90"/>
      <c r="C11" s="91"/>
      <c r="D11" s="92">
        <f t="shared" ref="D11:D20" si="0">E11/100</f>
        <v>0</v>
      </c>
      <c r="E11" s="93"/>
      <c r="F11" s="94" t="str">
        <f>IF(E11&lt;=20,"X","")</f>
        <v>X</v>
      </c>
      <c r="G11" s="94" t="str">
        <f>IF(AND(E11&gt;20,E11&lt;=50),"X","")</f>
        <v/>
      </c>
      <c r="H11" s="94" t="str">
        <f>IF(AND(E11&gt;50,E11&lt;=70),"X","")</f>
        <v/>
      </c>
      <c r="I11" s="94" t="str">
        <f>IF(AND(E11&gt;70,E11&lt;=90),"X","")</f>
        <v/>
      </c>
      <c r="J11" s="94" t="str">
        <f>IF(AND(E11&gt;90,E11&lt;=100),"X","")</f>
        <v/>
      </c>
    </row>
    <row r="12" spans="1:10" ht="105" customHeight="1" x14ac:dyDescent="0.25">
      <c r="A12" s="89" t="str">
        <f>'Resp. 1'!B17</f>
        <v>Garantire un'efficace presidio degli elementi costitutivi ( approvvigionamento dei fattori produttivi; tempi di produzione; capacità di fronteggiare gli imprevisti; comunicazione interna;  etc.) del funzionamento dell'organizzazione al fine di definire e assicurare uno standard di funzionamento adeguato alle attese dell'amministrazione</v>
      </c>
      <c r="B12" s="96"/>
      <c r="C12" s="91"/>
      <c r="D12" s="92">
        <f t="shared" si="0"/>
        <v>0</v>
      </c>
      <c r="E12" s="93"/>
      <c r="F12" s="94" t="str">
        <f t="shared" ref="F12:F20" si="1">IF(E12&lt;=20,"X","")</f>
        <v>X</v>
      </c>
      <c r="G12" s="94" t="str">
        <f t="shared" ref="G12:G20" si="2">IF(AND(E12&gt;20,E12&lt;=50),"X","")</f>
        <v/>
      </c>
      <c r="H12" s="94" t="str">
        <f t="shared" ref="H12:H20" si="3">IF(AND(E12&gt;50,E12&lt;=70),"X","")</f>
        <v/>
      </c>
      <c r="I12" s="94" t="str">
        <f t="shared" ref="I12:I20" si="4">IF(AND(E12&gt;70,E12&lt;=90),"X","")</f>
        <v/>
      </c>
      <c r="J12" s="94" t="str">
        <f t="shared" ref="J12:J20" si="5">IF(AND(E12&gt;90,E12&lt;=100),"X","")</f>
        <v/>
      </c>
    </row>
    <row r="13" spans="1:10" ht="102.75" customHeight="1" x14ac:dyDescent="0.25">
      <c r="A13" s="89" t="str">
        <f>'Resp. 1'!B18</f>
        <v xml:space="preserve">Garantire il completamento delle procedure di reclutamento, avvio delle procedure di selezione del personale  programmate </v>
      </c>
      <c r="B13" s="96"/>
      <c r="C13" s="93"/>
      <c r="D13" s="92">
        <f t="shared" si="0"/>
        <v>0</v>
      </c>
      <c r="E13" s="93"/>
      <c r="F13" s="94" t="str">
        <f t="shared" si="1"/>
        <v>X</v>
      </c>
      <c r="G13" s="94" t="str">
        <f t="shared" si="2"/>
        <v/>
      </c>
      <c r="H13" s="94" t="str">
        <f t="shared" si="3"/>
        <v/>
      </c>
      <c r="I13" s="94" t="str">
        <f t="shared" si="4"/>
        <v/>
      </c>
      <c r="J13" s="94" t="str">
        <f t="shared" si="5"/>
        <v/>
      </c>
    </row>
    <row r="14" spans="1:10" ht="57.75" customHeight="1" x14ac:dyDescent="0.25">
      <c r="A14" s="89" t="str">
        <f>'Resp. 1'!B19</f>
        <v xml:space="preserve"> Garantire la soddisfazione dell'utenza e la pronta risposta alle istanze presentate</v>
      </c>
      <c r="B14" s="96"/>
      <c r="C14" s="93"/>
      <c r="D14" s="92">
        <f t="shared" si="0"/>
        <v>0</v>
      </c>
      <c r="E14" s="93"/>
      <c r="F14" s="94" t="str">
        <f t="shared" si="1"/>
        <v>X</v>
      </c>
      <c r="G14" s="94" t="str">
        <f t="shared" si="2"/>
        <v/>
      </c>
      <c r="H14" s="94" t="str">
        <f t="shared" si="3"/>
        <v/>
      </c>
      <c r="I14" s="94" t="str">
        <f t="shared" si="4"/>
        <v/>
      </c>
      <c r="J14" s="94" t="str">
        <f t="shared" si="5"/>
        <v/>
      </c>
    </row>
    <row r="15" spans="1:10" ht="57.75" customHeight="1" x14ac:dyDescent="0.25">
      <c r="A15" s="89" t="str">
        <f>'Resp. 1'!B20</f>
        <v>Attuazione delle misure previste dalla normativa e dal PTPCT dell'ente in materia di trasparenza e anticorruzione</v>
      </c>
      <c r="B15" s="96"/>
      <c r="C15" s="93"/>
      <c r="D15" s="92">
        <f t="shared" si="0"/>
        <v>0</v>
      </c>
      <c r="E15" s="93"/>
      <c r="F15" s="94" t="str">
        <f t="shared" si="1"/>
        <v>X</v>
      </c>
      <c r="G15" s="94" t="str">
        <f t="shared" si="2"/>
        <v/>
      </c>
      <c r="H15" s="94" t="str">
        <f t="shared" si="3"/>
        <v/>
      </c>
      <c r="I15" s="94" t="str">
        <f t="shared" si="4"/>
        <v/>
      </c>
      <c r="J15" s="94" t="str">
        <f t="shared" si="5"/>
        <v/>
      </c>
    </row>
    <row r="16" spans="1:10" ht="57.75" customHeight="1" x14ac:dyDescent="0.25">
      <c r="A16" s="89" t="str">
        <f>'Resp. 1'!B21</f>
        <v xml:space="preserve">Piano Transizione Digitale: perseguimento obiettivi locali. Adeguamento infrastrutture digitali, migrazione in cloud dei CED. Applicazione codice di condotta tecnologica ed esperti, per i progetti di sviluppo digitale. App IO: sviluppo servizi digitali e fruibilità sulla piattaforma </v>
      </c>
      <c r="B16" s="96"/>
      <c r="C16" s="93"/>
      <c r="D16" s="92">
        <f t="shared" si="0"/>
        <v>0</v>
      </c>
      <c r="E16" s="93"/>
      <c r="F16" s="94" t="str">
        <f t="shared" si="1"/>
        <v>X</v>
      </c>
      <c r="G16" s="94" t="str">
        <f t="shared" si="2"/>
        <v/>
      </c>
      <c r="H16" s="94" t="str">
        <f t="shared" si="3"/>
        <v/>
      </c>
      <c r="I16" s="94" t="str">
        <f t="shared" si="4"/>
        <v/>
      </c>
      <c r="J16" s="94" t="str">
        <f t="shared" si="5"/>
        <v/>
      </c>
    </row>
    <row r="17" spans="1:10" ht="57.75" customHeight="1" x14ac:dyDescent="0.25">
      <c r="A17" s="89" t="str">
        <f>'Resp. 1'!B22</f>
        <v>Assicurare l'implementazione degli strumenti informatici necessari a rendere i processi maggiormente veloci e controllabili, garantire la sicurezza delle informazioni gestite, fornire possibilità di accesso ai servizi da parte dei cittadini</v>
      </c>
      <c r="B17" s="89"/>
      <c r="C17" s="93">
        <v>60</v>
      </c>
      <c r="D17" s="92">
        <f t="shared" si="0"/>
        <v>0</v>
      </c>
      <c r="E17" s="93"/>
      <c r="F17" s="94" t="str">
        <f t="shared" si="1"/>
        <v>X</v>
      </c>
      <c r="G17" s="94" t="str">
        <f t="shared" si="2"/>
        <v/>
      </c>
      <c r="H17" s="94" t="str">
        <f t="shared" si="3"/>
        <v/>
      </c>
      <c r="I17" s="94" t="str">
        <f t="shared" si="4"/>
        <v/>
      </c>
      <c r="J17" s="94" t="str">
        <f t="shared" si="5"/>
        <v/>
      </c>
    </row>
    <row r="18" spans="1:10" ht="26.25" customHeight="1" x14ac:dyDescent="0.25">
      <c r="A18" s="89">
        <f>'Resp. 1'!B23</f>
        <v>0</v>
      </c>
      <c r="B18" s="96"/>
      <c r="C18" s="93"/>
      <c r="D18" s="92">
        <f t="shared" si="0"/>
        <v>0</v>
      </c>
      <c r="E18" s="93"/>
      <c r="F18" s="94" t="str">
        <f t="shared" si="1"/>
        <v>X</v>
      </c>
      <c r="G18" s="94" t="str">
        <f t="shared" si="2"/>
        <v/>
      </c>
      <c r="H18" s="94" t="str">
        <f t="shared" si="3"/>
        <v/>
      </c>
      <c r="I18" s="94" t="str">
        <f t="shared" si="4"/>
        <v/>
      </c>
      <c r="J18" s="94" t="str">
        <f t="shared" si="5"/>
        <v/>
      </c>
    </row>
    <row r="19" spans="1:10" ht="26.25" customHeight="1" x14ac:dyDescent="0.25">
      <c r="A19" s="89">
        <f>'Resp. 1'!B24</f>
        <v>0</v>
      </c>
      <c r="B19" s="96"/>
      <c r="C19" s="93"/>
      <c r="D19" s="92">
        <f t="shared" si="0"/>
        <v>0</v>
      </c>
      <c r="E19" s="93"/>
      <c r="F19" s="94" t="str">
        <f t="shared" si="1"/>
        <v>X</v>
      </c>
      <c r="G19" s="94" t="str">
        <f t="shared" si="2"/>
        <v/>
      </c>
      <c r="H19" s="94" t="str">
        <f t="shared" si="3"/>
        <v/>
      </c>
      <c r="I19" s="94" t="str">
        <f t="shared" si="4"/>
        <v/>
      </c>
      <c r="J19" s="94" t="str">
        <f t="shared" si="5"/>
        <v/>
      </c>
    </row>
    <row r="20" spans="1:10" ht="26.25" customHeight="1" x14ac:dyDescent="0.25">
      <c r="A20" s="89">
        <f>'Resp. 1'!B25</f>
        <v>0</v>
      </c>
      <c r="B20" s="96"/>
      <c r="C20" s="93"/>
      <c r="D20" s="92">
        <f t="shared" si="0"/>
        <v>0</v>
      </c>
      <c r="E20" s="93"/>
      <c r="F20" s="94" t="str">
        <f t="shared" si="1"/>
        <v>X</v>
      </c>
      <c r="G20" s="94" t="str">
        <f t="shared" si="2"/>
        <v/>
      </c>
      <c r="H20" s="94" t="str">
        <f t="shared" si="3"/>
        <v/>
      </c>
      <c r="I20" s="94" t="str">
        <f t="shared" si="4"/>
        <v/>
      </c>
      <c r="J20" s="94" t="str">
        <f t="shared" si="5"/>
        <v/>
      </c>
    </row>
    <row r="21" spans="1:10" x14ac:dyDescent="0.25">
      <c r="A21" s="97" t="s">
        <v>246</v>
      </c>
      <c r="B21" s="98" t="str">
        <f>IF(C21=60,"Pesatura Adeguata","Pesatura Inadeguata")</f>
        <v>Pesatura Adeguata</v>
      </c>
      <c r="C21" s="99">
        <f>SUM(C11:C20)</f>
        <v>60</v>
      </c>
      <c r="D21" s="99"/>
      <c r="E21" s="100">
        <f>SUM(G21:J21)/C21</f>
        <v>0</v>
      </c>
      <c r="F21" s="101"/>
      <c r="G21" s="102">
        <f>IF(G11="x",C11*D11)+IF(G12="x",C12*D12)+IF(G13="x",C13*D13)+IF(G14="x",C14*D14)+IF(G15="x",C15*D15)+IF(G16="x",C16*D16)+IF(G17="x",C17*D17)+IF(G18="x",C18*D18)+IF(G19="x",C19*D19)+IF(G20="x",C20*D20)</f>
        <v>0</v>
      </c>
      <c r="H21" s="102">
        <f>IF(H11="x",C11*D11)+IF(H12="x",C12*D12)+IF(H13="x",C13*D13)+IF(H14="x",C14*D14)+IF(H15="x",C15*D15)+IF(H16="x",C16*D16)+IF(H17="x",C17*D17)+IF(H18="x",C18*D18)+IF(H19="x",C19*D19)+IF(H20="x",C20*D20)</f>
        <v>0</v>
      </c>
      <c r="I21" s="102">
        <f>IF(I11="x",C11*D11)+IF(I12="x",C12*D12)+IF(I13="x",C13*D13)+IF(I14="x",C14*D14)+IF(I15="x",C15*D15)+IF(I16="x",C16*D16)+IF(I17="x",C17*D17)+IF(I18="x",C18*D18)+IF(I19="x",C19*D19)+IF(I20="x",C20*D20)</f>
        <v>0</v>
      </c>
      <c r="J21" s="102">
        <f>IF(J11="x",C11*D11)+IF(J12="x",C12*D12)+IF(J13="x",C13*D13)+IF(J14="x",C14*D14)+IF(J15="x",C15*D15)+IF(J16="x",C16*D16)+IF(J17="x",C17*D17)+IF(J18="x",C18*D18)+IF(J19="x",C19*D19)+IF(J19="x",C19*D19)</f>
        <v>0</v>
      </c>
    </row>
    <row r="22" spans="1:10" ht="3" customHeight="1" x14ac:dyDescent="0.25">
      <c r="A22" s="496"/>
      <c r="B22" s="497"/>
      <c r="C22" s="497"/>
      <c r="D22" s="300"/>
      <c r="E22" s="496"/>
      <c r="F22" s="497"/>
      <c r="G22" s="497"/>
      <c r="H22" s="496"/>
      <c r="I22" s="497"/>
      <c r="J22" s="497"/>
    </row>
    <row r="23" spans="1:10" ht="42" customHeight="1" x14ac:dyDescent="0.25">
      <c r="A23" s="87" t="s">
        <v>247</v>
      </c>
      <c r="B23" s="87" t="s">
        <v>238</v>
      </c>
      <c r="C23" s="88" t="s">
        <v>239</v>
      </c>
      <c r="D23" s="88" t="s">
        <v>240</v>
      </c>
      <c r="E23" s="88" t="s">
        <v>241</v>
      </c>
      <c r="F23" s="88" t="s">
        <v>242</v>
      </c>
      <c r="G23" s="88" t="s">
        <v>57</v>
      </c>
      <c r="H23" s="88" t="s">
        <v>243</v>
      </c>
      <c r="I23" s="88" t="s">
        <v>244</v>
      </c>
      <c r="J23" s="88" t="s">
        <v>245</v>
      </c>
    </row>
    <row r="24" spans="1:10" s="105" customFormat="1" ht="27" customHeight="1" x14ac:dyDescent="0.25">
      <c r="A24" s="96">
        <f>'Resp. 1'!B35</f>
        <v>0</v>
      </c>
      <c r="B24" s="95"/>
      <c r="C24" s="104">
        <v>20</v>
      </c>
      <c r="D24" s="92">
        <f>E24/100</f>
        <v>0</v>
      </c>
      <c r="E24" s="93"/>
      <c r="F24" s="94" t="str">
        <f t="shared" ref="F24:F34" si="6">IF(E24&lt;=20,"X","")</f>
        <v>X</v>
      </c>
      <c r="G24" s="94" t="str">
        <f t="shared" ref="G24:G34" si="7">IF(AND(E24&gt;20,E24&lt;=50),"X","")</f>
        <v/>
      </c>
      <c r="H24" s="94" t="str">
        <f t="shared" ref="H24:H34" si="8">IF(AND(E24&gt;50,E24&lt;=70),"X","")</f>
        <v/>
      </c>
      <c r="I24" s="94" t="str">
        <f t="shared" ref="I24:I34" si="9">IF(AND(E24&gt;70,E24&lt;=90),"X","")</f>
        <v/>
      </c>
      <c r="J24" s="94" t="str">
        <f>IF(AND(E24&gt;90,E24&lt;=100),"X","")</f>
        <v/>
      </c>
    </row>
    <row r="25" spans="1:10" s="105" customFormat="1" ht="27" customHeight="1" x14ac:dyDescent="0.25">
      <c r="A25" s="96" t="str">
        <f>'Resp. 1'!B36</f>
        <v>Mantenimento della funzionalità organizzativa dell'ente in relazione alla gestione dell'emergenza Covid-19 e rendicontazione delle attività svolte in remoto o in loco presso l'ente - Regolamentazione del lavoro agile</v>
      </c>
      <c r="B25" s="96"/>
      <c r="C25" s="104"/>
      <c r="D25" s="92">
        <f t="shared" ref="D25:D31" si="10">E25/100</f>
        <v>0</v>
      </c>
      <c r="E25" s="93"/>
      <c r="F25" s="94" t="str">
        <f t="shared" si="6"/>
        <v>X</v>
      </c>
      <c r="G25" s="94" t="str">
        <f t="shared" si="7"/>
        <v/>
      </c>
      <c r="H25" s="94" t="str">
        <f t="shared" si="8"/>
        <v/>
      </c>
      <c r="I25" s="94" t="str">
        <f t="shared" si="9"/>
        <v/>
      </c>
      <c r="J25" s="94" t="str">
        <f t="shared" ref="J25:J31" si="11">IF(AND(E25&gt;90,E25&lt;=100),"X","")</f>
        <v/>
      </c>
    </row>
    <row r="26" spans="1:10" s="105" customFormat="1" ht="27" customHeight="1" x14ac:dyDescent="0.25">
      <c r="A26" s="96" t="str">
        <f>'Resp. 1'!B37</f>
        <v>Capacità di Programmazione: Tempestività nella predisposizione dei documenti di programmazione</v>
      </c>
      <c r="B26" s="96"/>
      <c r="C26" s="104"/>
      <c r="D26" s="92">
        <f t="shared" si="10"/>
        <v>0</v>
      </c>
      <c r="E26" s="93"/>
      <c r="F26" s="94" t="str">
        <f t="shared" si="6"/>
        <v>X</v>
      </c>
      <c r="G26" s="94" t="str">
        <f t="shared" si="7"/>
        <v/>
      </c>
      <c r="H26" s="94" t="str">
        <f t="shared" si="8"/>
        <v/>
      </c>
      <c r="I26" s="94" t="str">
        <f t="shared" si="9"/>
        <v/>
      </c>
      <c r="J26" s="94" t="str">
        <f t="shared" si="11"/>
        <v/>
      </c>
    </row>
    <row r="27" spans="1:10" s="105" customFormat="1" ht="27" customHeight="1" x14ac:dyDescent="0.25">
      <c r="A27" s="96">
        <f>'Resp. 1'!B38</f>
        <v>0</v>
      </c>
      <c r="B27" s="96"/>
      <c r="C27" s="104"/>
      <c r="D27" s="92">
        <f t="shared" si="10"/>
        <v>0</v>
      </c>
      <c r="E27" s="93"/>
      <c r="F27" s="94" t="str">
        <f t="shared" si="6"/>
        <v>X</v>
      </c>
      <c r="G27" s="94" t="str">
        <f t="shared" si="7"/>
        <v/>
      </c>
      <c r="H27" s="94" t="str">
        <f t="shared" si="8"/>
        <v/>
      </c>
      <c r="I27" s="94" t="str">
        <f t="shared" si="9"/>
        <v/>
      </c>
      <c r="J27" s="94" t="str">
        <f t="shared" si="11"/>
        <v/>
      </c>
    </row>
    <row r="28" spans="1:10" s="105" customFormat="1" ht="27" customHeight="1" x14ac:dyDescent="0.25">
      <c r="A28" s="96">
        <f>'Resp. 1'!B39</f>
        <v>0</v>
      </c>
      <c r="B28" s="96"/>
      <c r="C28" s="106"/>
      <c r="D28" s="92">
        <f t="shared" si="10"/>
        <v>0</v>
      </c>
      <c r="E28" s="93"/>
      <c r="F28" s="94" t="str">
        <f t="shared" si="6"/>
        <v>X</v>
      </c>
      <c r="G28" s="94" t="str">
        <f t="shared" si="7"/>
        <v/>
      </c>
      <c r="H28" s="94" t="str">
        <f t="shared" si="8"/>
        <v/>
      </c>
      <c r="I28" s="94" t="str">
        <f t="shared" si="9"/>
        <v/>
      </c>
      <c r="J28" s="94" t="str">
        <f t="shared" si="11"/>
        <v/>
      </c>
    </row>
    <row r="29" spans="1:10" s="105" customFormat="1" ht="27" customHeight="1" x14ac:dyDescent="0.25">
      <c r="A29" s="96">
        <f>'Resp. 1'!B40</f>
        <v>0</v>
      </c>
      <c r="B29" s="96"/>
      <c r="C29" s="106"/>
      <c r="D29" s="92">
        <f t="shared" si="10"/>
        <v>0</v>
      </c>
      <c r="E29" s="93"/>
      <c r="F29" s="94" t="str">
        <f t="shared" si="6"/>
        <v>X</v>
      </c>
      <c r="G29" s="94" t="str">
        <f t="shared" si="7"/>
        <v/>
      </c>
      <c r="H29" s="94" t="str">
        <f t="shared" si="8"/>
        <v/>
      </c>
      <c r="I29" s="94" t="str">
        <f t="shared" si="9"/>
        <v/>
      </c>
      <c r="J29" s="94" t="str">
        <f t="shared" si="11"/>
        <v/>
      </c>
    </row>
    <row r="30" spans="1:10" s="105" customFormat="1" ht="27" customHeight="1" x14ac:dyDescent="0.25">
      <c r="A30" s="96">
        <f>'Resp. 1'!B41</f>
        <v>0</v>
      </c>
      <c r="B30" s="96"/>
      <c r="C30" s="106"/>
      <c r="D30" s="92">
        <f t="shared" si="10"/>
        <v>0</v>
      </c>
      <c r="E30" s="93"/>
      <c r="F30" s="94" t="str">
        <f t="shared" si="6"/>
        <v>X</v>
      </c>
      <c r="G30" s="94" t="str">
        <f t="shared" si="7"/>
        <v/>
      </c>
      <c r="H30" s="94" t="str">
        <f t="shared" si="8"/>
        <v/>
      </c>
      <c r="I30" s="94" t="str">
        <f t="shared" si="9"/>
        <v/>
      </c>
      <c r="J30" s="94" t="str">
        <f t="shared" si="11"/>
        <v/>
      </c>
    </row>
    <row r="31" spans="1:10" s="105" customFormat="1" ht="27" customHeight="1" x14ac:dyDescent="0.25">
      <c r="A31" s="96">
        <f>'Resp. 1'!B42</f>
        <v>0</v>
      </c>
      <c r="B31" s="96"/>
      <c r="C31" s="106"/>
      <c r="D31" s="92">
        <f t="shared" si="10"/>
        <v>0</v>
      </c>
      <c r="E31" s="93"/>
      <c r="F31" s="94" t="str">
        <f t="shared" si="6"/>
        <v>X</v>
      </c>
      <c r="G31" s="94" t="str">
        <f t="shared" si="7"/>
        <v/>
      </c>
      <c r="H31" s="94" t="str">
        <f t="shared" si="8"/>
        <v/>
      </c>
      <c r="I31" s="94" t="str">
        <f t="shared" si="9"/>
        <v/>
      </c>
      <c r="J31" s="94" t="str">
        <f t="shared" si="11"/>
        <v/>
      </c>
    </row>
    <row r="32" spans="1:10" ht="42" customHeight="1" x14ac:dyDescent="0.25">
      <c r="A32" s="299" t="s">
        <v>248</v>
      </c>
      <c r="B32" s="299" t="s">
        <v>249</v>
      </c>
      <c r="C32" s="88" t="s">
        <v>239</v>
      </c>
      <c r="D32" s="88" t="s">
        <v>240</v>
      </c>
      <c r="E32" s="88" t="s">
        <v>241</v>
      </c>
      <c r="F32" s="107" t="s">
        <v>250</v>
      </c>
      <c r="G32" s="107" t="s">
        <v>251</v>
      </c>
      <c r="H32" s="107" t="s">
        <v>252</v>
      </c>
      <c r="I32" s="107" t="s">
        <v>253</v>
      </c>
      <c r="J32" s="107" t="s">
        <v>254</v>
      </c>
    </row>
    <row r="33" spans="1:11" s="105" customFormat="1" ht="49.5" customHeight="1" x14ac:dyDescent="0.25">
      <c r="A33" s="96" t="s">
        <v>321</v>
      </c>
      <c r="B33" s="96" t="s">
        <v>322</v>
      </c>
      <c r="C33" s="106">
        <v>20</v>
      </c>
      <c r="D33" s="92">
        <f>E33/100</f>
        <v>0</v>
      </c>
      <c r="E33" s="93"/>
      <c r="F33" s="94" t="str">
        <f t="shared" si="6"/>
        <v>X</v>
      </c>
      <c r="G33" s="94" t="str">
        <f t="shared" si="7"/>
        <v/>
      </c>
      <c r="H33" s="94" t="str">
        <f t="shared" si="8"/>
        <v/>
      </c>
      <c r="I33" s="94" t="str">
        <f t="shared" si="9"/>
        <v/>
      </c>
      <c r="J33" s="94" t="str">
        <f t="shared" ref="J33:J39" si="12">IF(AND(E33&gt;90,E33&lt;=100),"X","")</f>
        <v/>
      </c>
    </row>
    <row r="34" spans="1:11" s="105" customFormat="1" ht="18.75" customHeight="1" x14ac:dyDescent="0.25">
      <c r="A34" s="96"/>
      <c r="B34" s="96"/>
      <c r="C34" s="106"/>
      <c r="D34" s="92">
        <f t="shared" ref="D34:D39" si="13">E34/100</f>
        <v>0</v>
      </c>
      <c r="E34" s="93"/>
      <c r="F34" s="94" t="str">
        <f t="shared" si="6"/>
        <v>X</v>
      </c>
      <c r="G34" s="94" t="str">
        <f t="shared" si="7"/>
        <v/>
      </c>
      <c r="H34" s="94" t="str">
        <f t="shared" si="8"/>
        <v/>
      </c>
      <c r="I34" s="94" t="str">
        <f t="shared" si="9"/>
        <v/>
      </c>
      <c r="J34" s="94" t="str">
        <f t="shared" si="12"/>
        <v/>
      </c>
    </row>
    <row r="35" spans="1:11" s="105" customFormat="1" ht="18.75" customHeight="1" x14ac:dyDescent="0.25">
      <c r="A35" s="96"/>
      <c r="B35" s="96"/>
      <c r="C35" s="106"/>
      <c r="D35" s="92">
        <f t="shared" si="13"/>
        <v>0</v>
      </c>
      <c r="E35" s="93"/>
      <c r="F35" s="94" t="str">
        <f>IF(E35&lt;=20,"X","")</f>
        <v>X</v>
      </c>
      <c r="G35" s="94" t="str">
        <f>IF(AND(E35&gt;20,E35&lt;=50),"X","")</f>
        <v/>
      </c>
      <c r="H35" s="94" t="str">
        <f>IF(AND(E35&gt;50,E35&lt;=70),"X","")</f>
        <v/>
      </c>
      <c r="I35" s="94" t="str">
        <f>IF(AND(E35&gt;70,E35&lt;=90),"X","")</f>
        <v/>
      </c>
      <c r="J35" s="94" t="str">
        <f t="shared" si="12"/>
        <v/>
      </c>
    </row>
    <row r="36" spans="1:11" s="105" customFormat="1" ht="18.75" customHeight="1" x14ac:dyDescent="0.25">
      <c r="A36" s="96"/>
      <c r="B36" s="96"/>
      <c r="C36" s="106"/>
      <c r="D36" s="92">
        <f t="shared" si="13"/>
        <v>0</v>
      </c>
      <c r="E36" s="93"/>
      <c r="F36" s="94" t="str">
        <f>IF(E36&lt;=20,"X","")</f>
        <v>X</v>
      </c>
      <c r="G36" s="94" t="str">
        <f>IF(AND(E36&gt;20,E36&lt;=50),"X","")</f>
        <v/>
      </c>
      <c r="H36" s="94" t="str">
        <f>IF(AND(E36&gt;50,E36&lt;=70),"X","")</f>
        <v/>
      </c>
      <c r="I36" s="94" t="str">
        <f>IF(AND(E36&gt;70,E36&lt;=90),"X","")</f>
        <v/>
      </c>
      <c r="J36" s="94" t="str">
        <f t="shared" si="12"/>
        <v/>
      </c>
    </row>
    <row r="37" spans="1:11" s="105" customFormat="1" ht="18.75" customHeight="1" x14ac:dyDescent="0.25">
      <c r="A37" s="96"/>
      <c r="B37" s="96"/>
      <c r="C37" s="106"/>
      <c r="D37" s="92">
        <f t="shared" si="13"/>
        <v>0</v>
      </c>
      <c r="E37" s="93"/>
      <c r="F37" s="94" t="str">
        <f>IF(E37&lt;=20,"X","")</f>
        <v>X</v>
      </c>
      <c r="G37" s="94" t="str">
        <f>IF(AND(E37&gt;20,E37&lt;=50),"X","")</f>
        <v/>
      </c>
      <c r="H37" s="94" t="str">
        <f>IF(AND(E37&gt;50,E37&lt;=70),"X","")</f>
        <v/>
      </c>
      <c r="I37" s="94" t="str">
        <f>IF(AND(E37&gt;70,E37&lt;=90),"X","")</f>
        <v/>
      </c>
      <c r="J37" s="94" t="str">
        <f t="shared" si="12"/>
        <v/>
      </c>
    </row>
    <row r="38" spans="1:11" s="105" customFormat="1" ht="18.75" customHeight="1" x14ac:dyDescent="0.25">
      <c r="A38" s="96"/>
      <c r="B38" s="96"/>
      <c r="C38" s="106"/>
      <c r="D38" s="92">
        <f t="shared" si="13"/>
        <v>0</v>
      </c>
      <c r="E38" s="93"/>
      <c r="F38" s="94" t="str">
        <f>IF(E38&lt;=20,"X","")</f>
        <v>X</v>
      </c>
      <c r="G38" s="94" t="str">
        <f>IF(AND(E38&gt;20,E38&lt;=50),"X","")</f>
        <v/>
      </c>
      <c r="H38" s="94" t="str">
        <f>IF(AND(E38&gt;50,E38&lt;=70),"X","")</f>
        <v/>
      </c>
      <c r="I38" s="94" t="str">
        <f>IF(AND(E38&gt;70,E38&lt;=90),"X","")</f>
        <v/>
      </c>
      <c r="J38" s="94" t="str">
        <f t="shared" si="12"/>
        <v/>
      </c>
    </row>
    <row r="39" spans="1:11" s="105" customFormat="1" ht="18.75" customHeight="1" x14ac:dyDescent="0.25">
      <c r="A39" s="96"/>
      <c r="B39" s="96"/>
      <c r="C39" s="106"/>
      <c r="D39" s="92">
        <f t="shared" si="13"/>
        <v>0</v>
      </c>
      <c r="E39" s="93"/>
      <c r="F39" s="94" t="str">
        <f>IF(E39&lt;=20,"X","")</f>
        <v>X</v>
      </c>
      <c r="G39" s="94" t="str">
        <f>IF(AND(E39&gt;20,E39&lt;=50),"X","")</f>
        <v/>
      </c>
      <c r="H39" s="94" t="str">
        <f>IF(AND(E39&gt;50,E39&lt;=70),"X","")</f>
        <v/>
      </c>
      <c r="I39" s="94" t="str">
        <f>IF(AND(E39&gt;70,E39&lt;=90),"X","")</f>
        <v/>
      </c>
      <c r="J39" s="94" t="str">
        <f t="shared" si="12"/>
        <v/>
      </c>
    </row>
    <row r="40" spans="1:11" ht="25.5" x14ac:dyDescent="0.25">
      <c r="A40" s="97" t="s">
        <v>255</v>
      </c>
      <c r="B40" s="98" t="str">
        <f>IF(C40=40,"Pesatura Adeguata","Pesatura Inadeguata")</f>
        <v>Pesatura Adeguata</v>
      </c>
      <c r="C40" s="106">
        <f>SUM(C24:C35)</f>
        <v>40</v>
      </c>
      <c r="D40" s="299"/>
      <c r="E40" s="100">
        <f>SUM(G40:J40)/C40</f>
        <v>0</v>
      </c>
      <c r="F40" s="108"/>
      <c r="G40" s="109">
        <f>IF(G24="x",C24*D24)+IF(G25="x",C25*D25)+IF(G26="x",C26*D26)+IF(G27="x",C27*D27)+IF(G28="x",C28*D28)+IF(G29="x",C29*D29)+IF(G30="x",C30*D30)+IF(G31="x",C31*D31)+IF(G33="x",C33*D33)+IF(G34="x",C34*D34)+IF(G35="x",C35*D35)+IF(G36="x",C36*D36)+IF(G37="x",C37*D37)+IF(G38="x",C38*D38)+IF(G39="x",C39*D39)</f>
        <v>0</v>
      </c>
      <c r="H40" s="109">
        <f>IF(H24="x",C24*D24)+IF(H25="x",C25*D25)+IF(H26="x",C26*D26)+IF(H27="x",C27*D27)+IF(H28="x",C28*D28)+IF(H29="x",C29*D29)+IF(H30="x",C30*D30)+IF(H31="x",C31*D31)+IF(H33="x",C33*D33)+IF(H34="x",C34*D34)+IF(H35="x",C35*D35)+IF(H36="x",C36*D36)+IF(H37="x",C37*D37)+IF(H38="x",C38*D38)+IF(H39="x",C39*D39)</f>
        <v>0</v>
      </c>
      <c r="I40" s="109">
        <f>IF(I24="x",C24*D24)+IF(I25="x",C25*D25)+IF(I26="x",C26*D26)+IF(I27="x",C27*D27)+IF(I28="x",C28*D28)+IF(I29="x",C29*D29)+IF(I30="x",C30*D30)+IF(I31="x",C31*D31)+IF(I33="x",C33*D33)+IF(I34="x",C34*D34)+IF(I35="x",C35*D35)+IF(I36="x",C36*D36)+IF(I37="x",C37*D37)+IF(I38="x",C38*D38)+IF(I39="x",C39*D39)</f>
        <v>0</v>
      </c>
      <c r="J40" s="109">
        <f>IF(J24="x",C24*D24)+IF(J25="x",C25*D25)+IF(J26="x",C26*D26)+IF(J27="x",C27*D27)+IF(J28="x",C28*D28)+IF(J29="x",C29*D29)+IF(J30="x",C30*D30)+IF(J31="x",C31*D31)+IF(J33="x",C33*D33)+IF(J34="x",C34*D34)+IF(J35="x",C35*D35)+IF(J36="x",C36*D36)+IF(J37="x",C37*D37)+IF(J38="x",C38*D38)+IF(J39="x",C39*D39)</f>
        <v>0</v>
      </c>
    </row>
    <row r="41" spans="1:11" s="117" customFormat="1" ht="18" customHeight="1" x14ac:dyDescent="0.25">
      <c r="A41" s="110"/>
      <c r="B41" s="111"/>
      <c r="C41" s="112"/>
      <c r="D41" s="112" t="s">
        <v>256</v>
      </c>
      <c r="E41" s="113"/>
      <c r="F41" s="114"/>
      <c r="G41" s="114"/>
      <c r="H41" s="114"/>
      <c r="I41" s="114"/>
      <c r="J41" s="115"/>
      <c r="K41" s="116"/>
    </row>
    <row r="42" spans="1:11" ht="16.5" customHeight="1" x14ac:dyDescent="0.25">
      <c r="A42" s="486" t="s">
        <v>257</v>
      </c>
      <c r="B42" s="487"/>
      <c r="C42" s="99">
        <f>SUM(G21:J21)</f>
        <v>0</v>
      </c>
      <c r="D42" s="118">
        <f>C42/60</f>
        <v>0</v>
      </c>
      <c r="E42" s="119"/>
      <c r="F42" s="120"/>
      <c r="G42" s="120"/>
      <c r="H42" s="120"/>
      <c r="I42" s="120"/>
      <c r="J42" s="121"/>
      <c r="K42" s="122"/>
    </row>
    <row r="43" spans="1:11" ht="17.25" customHeight="1" x14ac:dyDescent="0.25">
      <c r="A43" s="123" t="s">
        <v>200</v>
      </c>
      <c r="B43" s="124"/>
      <c r="C43" s="125"/>
      <c r="D43" s="125"/>
      <c r="E43" s="488" t="s">
        <v>258</v>
      </c>
      <c r="F43" s="488"/>
      <c r="G43" s="489"/>
      <c r="H43" s="126">
        <f>C42+C44</f>
        <v>0</v>
      </c>
      <c r="I43" s="125" t="s">
        <v>259</v>
      </c>
      <c r="J43" s="127"/>
      <c r="K43" s="122"/>
    </row>
    <row r="44" spans="1:11" ht="16.5" customHeight="1" x14ac:dyDescent="0.25">
      <c r="A44" s="486" t="s">
        <v>260</v>
      </c>
      <c r="B44" s="487"/>
      <c r="C44" s="99">
        <f>SUM(F40:J40)</f>
        <v>0</v>
      </c>
      <c r="D44" s="118" t="s">
        <v>256</v>
      </c>
      <c r="E44" s="119"/>
      <c r="F44" s="120"/>
      <c r="G44" s="120"/>
      <c r="H44" s="120"/>
      <c r="I44" s="120"/>
      <c r="J44" s="121"/>
      <c r="K44" s="122"/>
    </row>
    <row r="45" spans="1:11" ht="26.25" customHeight="1" x14ac:dyDescent="0.25">
      <c r="A45" s="128"/>
      <c r="B45" s="129"/>
      <c r="C45" s="129"/>
      <c r="D45" s="129"/>
      <c r="E45" s="130"/>
      <c r="F45" s="131"/>
      <c r="G45" s="131"/>
      <c r="H45" s="131"/>
      <c r="I45" s="131"/>
      <c r="J45" s="132"/>
      <c r="K45" s="122"/>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123" priority="31" stopIfTrue="1" operator="equal">
      <formula>"Pesatura Inadeguata"</formula>
    </cfRule>
  </conditionalFormatting>
  <conditionalFormatting sqref="F11">
    <cfRule type="cellIs" dxfId="122" priority="30" stopIfTrue="1" operator="equal">
      <formula>"x"</formula>
    </cfRule>
  </conditionalFormatting>
  <conditionalFormatting sqref="G11">
    <cfRule type="cellIs" dxfId="121" priority="27" stopIfTrue="1" operator="equal">
      <formula>"x"</formula>
    </cfRule>
    <cfRule type="cellIs" dxfId="120" priority="29" stopIfTrue="1" operator="equal">
      <formula>"x"</formula>
    </cfRule>
  </conditionalFormatting>
  <conditionalFormatting sqref="H11">
    <cfRule type="cellIs" dxfId="119" priority="28" stopIfTrue="1" operator="equal">
      <formula>"x"</formula>
    </cfRule>
  </conditionalFormatting>
  <conditionalFormatting sqref="I11">
    <cfRule type="cellIs" dxfId="118" priority="26" stopIfTrue="1" operator="equal">
      <formula>"x"</formula>
    </cfRule>
  </conditionalFormatting>
  <conditionalFormatting sqref="J11">
    <cfRule type="cellIs" dxfId="117" priority="25" stopIfTrue="1" operator="equal">
      <formula>"x"</formula>
    </cfRule>
  </conditionalFormatting>
  <conditionalFormatting sqref="F12">
    <cfRule type="cellIs" dxfId="116" priority="24" stopIfTrue="1" operator="equal">
      <formula>"x"</formula>
    </cfRule>
  </conditionalFormatting>
  <conditionalFormatting sqref="G12">
    <cfRule type="cellIs" dxfId="115" priority="21" stopIfTrue="1" operator="equal">
      <formula>"x"</formula>
    </cfRule>
    <cfRule type="cellIs" dxfId="114" priority="23" stopIfTrue="1" operator="equal">
      <formula>"x"</formula>
    </cfRule>
  </conditionalFormatting>
  <conditionalFormatting sqref="H12">
    <cfRule type="cellIs" dxfId="113" priority="22" stopIfTrue="1" operator="equal">
      <formula>"x"</formula>
    </cfRule>
  </conditionalFormatting>
  <conditionalFormatting sqref="I12">
    <cfRule type="cellIs" dxfId="112" priority="20" stopIfTrue="1" operator="equal">
      <formula>"x"</formula>
    </cfRule>
  </conditionalFormatting>
  <conditionalFormatting sqref="J12">
    <cfRule type="cellIs" dxfId="111" priority="19" stopIfTrue="1" operator="equal">
      <formula>"x"</formula>
    </cfRule>
  </conditionalFormatting>
  <conditionalFormatting sqref="F24:F31">
    <cfRule type="cellIs" dxfId="110" priority="18" stopIfTrue="1" operator="equal">
      <formula>"x"</formula>
    </cfRule>
  </conditionalFormatting>
  <conditionalFormatting sqref="G24:G31">
    <cfRule type="cellIs" dxfId="109" priority="15" stopIfTrue="1" operator="equal">
      <formula>"x"</formula>
    </cfRule>
    <cfRule type="cellIs" dxfId="108" priority="17" stopIfTrue="1" operator="equal">
      <formula>"x"</formula>
    </cfRule>
  </conditionalFormatting>
  <conditionalFormatting sqref="H24:H31">
    <cfRule type="cellIs" dxfId="107" priority="16" stopIfTrue="1" operator="equal">
      <formula>"x"</formula>
    </cfRule>
  </conditionalFormatting>
  <conditionalFormatting sqref="I24:I31">
    <cfRule type="cellIs" dxfId="106" priority="14" stopIfTrue="1" operator="equal">
      <formula>"x"</formula>
    </cfRule>
  </conditionalFormatting>
  <conditionalFormatting sqref="J24:J31">
    <cfRule type="cellIs" dxfId="105" priority="13" stopIfTrue="1" operator="equal">
      <formula>"x"</formula>
    </cfRule>
  </conditionalFormatting>
  <conditionalFormatting sqref="F33:F39">
    <cfRule type="cellIs" dxfId="104" priority="12" stopIfTrue="1" operator="equal">
      <formula>"x"</formula>
    </cfRule>
  </conditionalFormatting>
  <conditionalFormatting sqref="G33:G39">
    <cfRule type="cellIs" dxfId="103" priority="9" stopIfTrue="1" operator="equal">
      <formula>"x"</formula>
    </cfRule>
    <cfRule type="cellIs" dxfId="102" priority="11" stopIfTrue="1" operator="equal">
      <formula>"x"</formula>
    </cfRule>
  </conditionalFormatting>
  <conditionalFormatting sqref="H33:H39">
    <cfRule type="cellIs" dxfId="101" priority="10" stopIfTrue="1" operator="equal">
      <formula>"x"</formula>
    </cfRule>
  </conditionalFormatting>
  <conditionalFormatting sqref="I33:I39">
    <cfRule type="cellIs" dxfId="100" priority="8" stopIfTrue="1" operator="equal">
      <formula>"x"</formula>
    </cfRule>
  </conditionalFormatting>
  <conditionalFormatting sqref="J33:J39">
    <cfRule type="cellIs" dxfId="99" priority="7" stopIfTrue="1" operator="equal">
      <formula>"x"</formula>
    </cfRule>
  </conditionalFormatting>
  <conditionalFormatting sqref="F13:F20">
    <cfRule type="cellIs" dxfId="98" priority="6" stopIfTrue="1" operator="equal">
      <formula>"x"</formula>
    </cfRule>
  </conditionalFormatting>
  <conditionalFormatting sqref="G13:G20">
    <cfRule type="cellIs" dxfId="97" priority="3" stopIfTrue="1" operator="equal">
      <formula>"x"</formula>
    </cfRule>
    <cfRule type="cellIs" dxfId="96" priority="5" stopIfTrue="1" operator="equal">
      <formula>"x"</formula>
    </cfRule>
  </conditionalFormatting>
  <conditionalFormatting sqref="H13:H20">
    <cfRule type="cellIs" dxfId="95" priority="4" stopIfTrue="1" operator="equal">
      <formula>"x"</formula>
    </cfRule>
  </conditionalFormatting>
  <conditionalFormatting sqref="I13:I20">
    <cfRule type="cellIs" dxfId="94" priority="2" stopIfTrue="1" operator="equal">
      <formula>"x"</formula>
    </cfRule>
  </conditionalFormatting>
  <conditionalFormatting sqref="J13:J20">
    <cfRule type="cellIs" dxfId="93" priority="1" stopIfTrue="1" operator="equal">
      <formula>"x"</formula>
    </cfRule>
  </conditionalFormatting>
  <pageMargins left="0.7" right="0.7" top="0.75" bottom="0.75" header="0.3" footer="0.3"/>
  <pageSetup paperSize="9" scale="65"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workbookViewId="0">
      <selection activeCell="A31" sqref="A1:IV65536"/>
    </sheetView>
  </sheetViews>
  <sheetFormatPr defaultRowHeight="12.75" x14ac:dyDescent="0.25"/>
  <cols>
    <col min="1" max="1" width="48.5703125" style="83" customWidth="1"/>
    <col min="2" max="2" width="52.5703125" style="83" customWidth="1"/>
    <col min="3" max="3" width="10.140625" style="83" customWidth="1"/>
    <col min="4" max="4" width="8.85546875" style="83" hidden="1" customWidth="1"/>
    <col min="5" max="5" width="9.28515625" style="83" customWidth="1"/>
    <col min="6" max="10" width="16" style="83" customWidth="1"/>
    <col min="11" max="16384" width="9.140625" style="83"/>
  </cols>
  <sheetData>
    <row r="1" spans="1:10" s="67" customFormat="1" ht="21.75" customHeight="1" x14ac:dyDescent="0.25">
      <c r="A1" s="490" t="str">
        <f>'Elenco P.I. TRASVERSALE'!B2</f>
        <v>Comune di Perfugas</v>
      </c>
      <c r="B1" s="491"/>
      <c r="C1" s="491"/>
      <c r="D1" s="491"/>
      <c r="E1" s="491"/>
      <c r="F1" s="491"/>
      <c r="G1" s="491"/>
      <c r="H1" s="491"/>
      <c r="I1" s="491"/>
      <c r="J1" s="492"/>
    </row>
    <row r="2" spans="1:10" s="67" customFormat="1" ht="19.5" customHeight="1" x14ac:dyDescent="0.25">
      <c r="A2" s="68" t="s">
        <v>0</v>
      </c>
      <c r="B2" s="69" t="str">
        <f>'Elenco P.I. TRASVERSALE'!B7</f>
        <v>TUTTI I CDR</v>
      </c>
      <c r="C2" s="70"/>
      <c r="D2" s="70"/>
      <c r="E2" s="70"/>
      <c r="F2" s="71" t="s">
        <v>225</v>
      </c>
      <c r="G2" s="71" t="s">
        <v>226</v>
      </c>
      <c r="H2" s="70"/>
      <c r="I2" s="71" t="s">
        <v>227</v>
      </c>
      <c r="J2" s="72"/>
    </row>
    <row r="3" spans="1:10" s="67" customFormat="1" ht="19.5" customHeight="1" x14ac:dyDescent="0.25">
      <c r="A3" s="68" t="s">
        <v>228</v>
      </c>
      <c r="B3" s="73"/>
      <c r="C3" s="70"/>
      <c r="D3" s="70"/>
      <c r="E3" s="70"/>
      <c r="F3" s="74"/>
      <c r="G3" s="74"/>
      <c r="H3" s="70"/>
      <c r="I3" s="75">
        <v>2019</v>
      </c>
      <c r="J3" s="72"/>
    </row>
    <row r="4" spans="1:10" s="67" customFormat="1" ht="19.5" customHeight="1" x14ac:dyDescent="0.25">
      <c r="A4" s="68" t="s">
        <v>229</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493" t="s">
        <v>230</v>
      </c>
      <c r="B6" s="493"/>
      <c r="C6" s="493"/>
      <c r="D6" s="493"/>
      <c r="E6" s="493"/>
      <c r="F6" s="495" t="s">
        <v>231</v>
      </c>
      <c r="G6" s="495"/>
      <c r="H6" s="495"/>
      <c r="I6" s="495"/>
      <c r="J6" s="495"/>
    </row>
    <row r="7" spans="1:10" ht="15.75" customHeight="1" x14ac:dyDescent="0.25">
      <c r="A7" s="494"/>
      <c r="B7" s="494"/>
      <c r="C7" s="494"/>
      <c r="D7" s="494"/>
      <c r="E7" s="494"/>
      <c r="F7" s="299">
        <v>1</v>
      </c>
      <c r="G7" s="299">
        <v>2</v>
      </c>
      <c r="H7" s="299">
        <v>3</v>
      </c>
      <c r="I7" s="299">
        <v>4</v>
      </c>
      <c r="J7" s="299">
        <v>5</v>
      </c>
    </row>
    <row r="8" spans="1:10" ht="15.75" customHeight="1" x14ac:dyDescent="0.25">
      <c r="A8" s="494"/>
      <c r="B8" s="494"/>
      <c r="C8" s="494"/>
      <c r="D8" s="494"/>
      <c r="E8" s="494"/>
      <c r="F8" s="85" t="s">
        <v>232</v>
      </c>
      <c r="G8" s="85" t="s">
        <v>233</v>
      </c>
      <c r="H8" s="86" t="s">
        <v>234</v>
      </c>
      <c r="I8" s="86" t="s">
        <v>235</v>
      </c>
      <c r="J8" s="86" t="s">
        <v>236</v>
      </c>
    </row>
    <row r="9" spans="1:10" ht="4.5" customHeight="1" x14ac:dyDescent="0.25">
      <c r="A9" s="496"/>
      <c r="B9" s="496"/>
      <c r="C9" s="496"/>
      <c r="D9" s="496"/>
      <c r="E9" s="496"/>
      <c r="F9" s="496"/>
      <c r="G9" s="496"/>
      <c r="H9" s="496"/>
      <c r="I9" s="496"/>
      <c r="J9" s="496"/>
    </row>
    <row r="10" spans="1:10" ht="32.25" customHeight="1" x14ac:dyDescent="0.25">
      <c r="A10" s="87" t="s">
        <v>237</v>
      </c>
      <c r="B10" s="87" t="s">
        <v>238</v>
      </c>
      <c r="C10" s="88" t="s">
        <v>239</v>
      </c>
      <c r="D10" s="88" t="s">
        <v>240</v>
      </c>
      <c r="E10" s="88" t="s">
        <v>241</v>
      </c>
      <c r="F10" s="88" t="s">
        <v>242</v>
      </c>
      <c r="G10" s="88" t="s">
        <v>57</v>
      </c>
      <c r="H10" s="88" t="s">
        <v>243</v>
      </c>
      <c r="I10" s="88" t="s">
        <v>244</v>
      </c>
      <c r="J10" s="88" t="s">
        <v>245</v>
      </c>
    </row>
    <row r="11" spans="1:10" ht="57.75" customHeight="1" x14ac:dyDescent="0.25">
      <c r="A11" s="89" t="str">
        <f>'Resp. 1'!B16</f>
        <v xml:space="preserve">Garantire il miglioramento della tempistica nei pagamenti rispetto allo standard relativo al 2020 </v>
      </c>
      <c r="B11" s="90"/>
      <c r="C11" s="91"/>
      <c r="D11" s="92">
        <f t="shared" ref="D11:D20" si="0">E11/100</f>
        <v>0</v>
      </c>
      <c r="E11" s="93"/>
      <c r="F11" s="94" t="str">
        <f>IF(E11&lt;=20,"X","")</f>
        <v>X</v>
      </c>
      <c r="G11" s="94" t="str">
        <f>IF(AND(E11&gt;20,E11&lt;=50),"X","")</f>
        <v/>
      </c>
      <c r="H11" s="94" t="str">
        <f>IF(AND(E11&gt;50,E11&lt;=70),"X","")</f>
        <v/>
      </c>
      <c r="I11" s="94" t="str">
        <f>IF(AND(E11&gt;70,E11&lt;=90),"X","")</f>
        <v/>
      </c>
      <c r="J11" s="94" t="str">
        <f>IF(AND(E11&gt;90,E11&lt;=100),"X","")</f>
        <v/>
      </c>
    </row>
    <row r="12" spans="1:10" ht="105" customHeight="1" x14ac:dyDescent="0.25">
      <c r="A12" s="89" t="str">
        <f>'Resp. 1'!B17</f>
        <v>Garantire un'efficace presidio degli elementi costitutivi ( approvvigionamento dei fattori produttivi; tempi di produzione; capacità di fronteggiare gli imprevisti; comunicazione interna;  etc.) del funzionamento dell'organizzazione al fine di definire e assicurare uno standard di funzionamento adeguato alle attese dell'amministrazione</v>
      </c>
      <c r="B12" s="96"/>
      <c r="C12" s="91"/>
      <c r="D12" s="92">
        <f t="shared" si="0"/>
        <v>0</v>
      </c>
      <c r="E12" s="93"/>
      <c r="F12" s="94" t="str">
        <f t="shared" ref="F12:F20" si="1">IF(E12&lt;=20,"X","")</f>
        <v>X</v>
      </c>
      <c r="G12" s="94" t="str">
        <f t="shared" ref="G12:G20" si="2">IF(AND(E12&gt;20,E12&lt;=50),"X","")</f>
        <v/>
      </c>
      <c r="H12" s="94" t="str">
        <f t="shared" ref="H12:H20" si="3">IF(AND(E12&gt;50,E12&lt;=70),"X","")</f>
        <v/>
      </c>
      <c r="I12" s="94" t="str">
        <f t="shared" ref="I12:I20" si="4">IF(AND(E12&gt;70,E12&lt;=90),"X","")</f>
        <v/>
      </c>
      <c r="J12" s="94" t="str">
        <f t="shared" ref="J12:J20" si="5">IF(AND(E12&gt;90,E12&lt;=100),"X","")</f>
        <v/>
      </c>
    </row>
    <row r="13" spans="1:10" ht="102.75" customHeight="1" x14ac:dyDescent="0.25">
      <c r="A13" s="89" t="str">
        <f>'Resp. 1'!B18</f>
        <v xml:space="preserve">Garantire il completamento delle procedure di reclutamento, avvio delle procedure di selezione del personale  programmate </v>
      </c>
      <c r="B13" s="96"/>
      <c r="C13" s="93"/>
      <c r="D13" s="92">
        <f t="shared" si="0"/>
        <v>0</v>
      </c>
      <c r="E13" s="93"/>
      <c r="F13" s="94" t="str">
        <f t="shared" si="1"/>
        <v>X</v>
      </c>
      <c r="G13" s="94" t="str">
        <f t="shared" si="2"/>
        <v/>
      </c>
      <c r="H13" s="94" t="str">
        <f t="shared" si="3"/>
        <v/>
      </c>
      <c r="I13" s="94" t="str">
        <f t="shared" si="4"/>
        <v/>
      </c>
      <c r="J13" s="94" t="str">
        <f t="shared" si="5"/>
        <v/>
      </c>
    </row>
    <row r="14" spans="1:10" ht="57.75" customHeight="1" x14ac:dyDescent="0.25">
      <c r="A14" s="89" t="str">
        <f>'Resp. 1'!B19</f>
        <v xml:space="preserve"> Garantire la soddisfazione dell'utenza e la pronta risposta alle istanze presentate</v>
      </c>
      <c r="B14" s="96"/>
      <c r="C14" s="93"/>
      <c r="D14" s="92">
        <f t="shared" si="0"/>
        <v>0</v>
      </c>
      <c r="E14" s="93"/>
      <c r="F14" s="94" t="str">
        <f t="shared" si="1"/>
        <v>X</v>
      </c>
      <c r="G14" s="94" t="str">
        <f t="shared" si="2"/>
        <v/>
      </c>
      <c r="H14" s="94" t="str">
        <f t="shared" si="3"/>
        <v/>
      </c>
      <c r="I14" s="94" t="str">
        <f t="shared" si="4"/>
        <v/>
      </c>
      <c r="J14" s="94" t="str">
        <f t="shared" si="5"/>
        <v/>
      </c>
    </row>
    <row r="15" spans="1:10" ht="57.75" customHeight="1" x14ac:dyDescent="0.25">
      <c r="A15" s="89" t="str">
        <f>'Resp. 1'!B20</f>
        <v>Attuazione delle misure previste dalla normativa e dal PTPCT dell'ente in materia di trasparenza e anticorruzione</v>
      </c>
      <c r="B15" s="96"/>
      <c r="C15" s="93"/>
      <c r="D15" s="92">
        <f t="shared" si="0"/>
        <v>0</v>
      </c>
      <c r="E15" s="93"/>
      <c r="F15" s="94" t="str">
        <f t="shared" si="1"/>
        <v>X</v>
      </c>
      <c r="G15" s="94" t="str">
        <f t="shared" si="2"/>
        <v/>
      </c>
      <c r="H15" s="94" t="str">
        <f t="shared" si="3"/>
        <v/>
      </c>
      <c r="I15" s="94" t="str">
        <f t="shared" si="4"/>
        <v/>
      </c>
      <c r="J15" s="94" t="str">
        <f t="shared" si="5"/>
        <v/>
      </c>
    </row>
    <row r="16" spans="1:10" ht="57.75" customHeight="1" x14ac:dyDescent="0.25">
      <c r="A16" s="89" t="str">
        <f>'Resp. 1'!B21</f>
        <v xml:space="preserve">Piano Transizione Digitale: perseguimento obiettivi locali. Adeguamento infrastrutture digitali, migrazione in cloud dei CED. Applicazione codice di condotta tecnologica ed esperti, per i progetti di sviluppo digitale. App IO: sviluppo servizi digitali e fruibilità sulla piattaforma </v>
      </c>
      <c r="B16" s="96"/>
      <c r="C16" s="93"/>
      <c r="D16" s="92">
        <f t="shared" si="0"/>
        <v>0</v>
      </c>
      <c r="E16" s="93"/>
      <c r="F16" s="94" t="str">
        <f t="shared" si="1"/>
        <v>X</v>
      </c>
      <c r="G16" s="94" t="str">
        <f t="shared" si="2"/>
        <v/>
      </c>
      <c r="H16" s="94" t="str">
        <f t="shared" si="3"/>
        <v/>
      </c>
      <c r="I16" s="94" t="str">
        <f t="shared" si="4"/>
        <v/>
      </c>
      <c r="J16" s="94" t="str">
        <f t="shared" si="5"/>
        <v/>
      </c>
    </row>
    <row r="17" spans="1:10" ht="57.75" customHeight="1" x14ac:dyDescent="0.25">
      <c r="A17" s="89" t="str">
        <f>'Resp. 1'!B22</f>
        <v>Assicurare l'implementazione degli strumenti informatici necessari a rendere i processi maggiormente veloci e controllabili, garantire la sicurezza delle informazioni gestite, fornire possibilità di accesso ai servizi da parte dei cittadini</v>
      </c>
      <c r="B17" s="89"/>
      <c r="C17" s="93">
        <v>60</v>
      </c>
      <c r="D17" s="92">
        <f t="shared" si="0"/>
        <v>0</v>
      </c>
      <c r="E17" s="93"/>
      <c r="F17" s="94" t="str">
        <f t="shared" si="1"/>
        <v>X</v>
      </c>
      <c r="G17" s="94" t="str">
        <f t="shared" si="2"/>
        <v/>
      </c>
      <c r="H17" s="94" t="str">
        <f t="shared" si="3"/>
        <v/>
      </c>
      <c r="I17" s="94" t="str">
        <f t="shared" si="4"/>
        <v/>
      </c>
      <c r="J17" s="94" t="str">
        <f t="shared" si="5"/>
        <v/>
      </c>
    </row>
    <row r="18" spans="1:10" ht="26.25" customHeight="1" x14ac:dyDescent="0.25">
      <c r="A18" s="89">
        <f>'Resp. 1'!B23</f>
        <v>0</v>
      </c>
      <c r="B18" s="96"/>
      <c r="C18" s="93"/>
      <c r="D18" s="92">
        <f t="shared" si="0"/>
        <v>0</v>
      </c>
      <c r="E18" s="93"/>
      <c r="F18" s="94" t="str">
        <f t="shared" si="1"/>
        <v>X</v>
      </c>
      <c r="G18" s="94" t="str">
        <f t="shared" si="2"/>
        <v/>
      </c>
      <c r="H18" s="94" t="str">
        <f t="shared" si="3"/>
        <v/>
      </c>
      <c r="I18" s="94" t="str">
        <f t="shared" si="4"/>
        <v/>
      </c>
      <c r="J18" s="94" t="str">
        <f t="shared" si="5"/>
        <v/>
      </c>
    </row>
    <row r="19" spans="1:10" ht="26.25" customHeight="1" x14ac:dyDescent="0.25">
      <c r="A19" s="89">
        <f>'Resp. 1'!B24</f>
        <v>0</v>
      </c>
      <c r="B19" s="96"/>
      <c r="C19" s="93"/>
      <c r="D19" s="92">
        <f t="shared" si="0"/>
        <v>0</v>
      </c>
      <c r="E19" s="93"/>
      <c r="F19" s="94" t="str">
        <f t="shared" si="1"/>
        <v>X</v>
      </c>
      <c r="G19" s="94" t="str">
        <f t="shared" si="2"/>
        <v/>
      </c>
      <c r="H19" s="94" t="str">
        <f t="shared" si="3"/>
        <v/>
      </c>
      <c r="I19" s="94" t="str">
        <f t="shared" si="4"/>
        <v/>
      </c>
      <c r="J19" s="94" t="str">
        <f t="shared" si="5"/>
        <v/>
      </c>
    </row>
    <row r="20" spans="1:10" ht="26.25" customHeight="1" x14ac:dyDescent="0.25">
      <c r="A20" s="89">
        <f>'Resp. 1'!B25</f>
        <v>0</v>
      </c>
      <c r="B20" s="96"/>
      <c r="C20" s="93"/>
      <c r="D20" s="92">
        <f t="shared" si="0"/>
        <v>0</v>
      </c>
      <c r="E20" s="93"/>
      <c r="F20" s="94" t="str">
        <f t="shared" si="1"/>
        <v>X</v>
      </c>
      <c r="G20" s="94" t="str">
        <f t="shared" si="2"/>
        <v/>
      </c>
      <c r="H20" s="94" t="str">
        <f t="shared" si="3"/>
        <v/>
      </c>
      <c r="I20" s="94" t="str">
        <f t="shared" si="4"/>
        <v/>
      </c>
      <c r="J20" s="94" t="str">
        <f t="shared" si="5"/>
        <v/>
      </c>
    </row>
    <row r="21" spans="1:10" x14ac:dyDescent="0.25">
      <c r="A21" s="97" t="s">
        <v>246</v>
      </c>
      <c r="B21" s="98" t="str">
        <f>IF(C21=60,"Pesatura Adeguata","Pesatura Inadeguata")</f>
        <v>Pesatura Adeguata</v>
      </c>
      <c r="C21" s="99">
        <f>SUM(C11:C20)</f>
        <v>60</v>
      </c>
      <c r="D21" s="99"/>
      <c r="E21" s="100">
        <f>SUM(G21:J21)/C21</f>
        <v>0</v>
      </c>
      <c r="F21" s="101"/>
      <c r="G21" s="102">
        <f>IF(G11="x",C11*D11)+IF(G12="x",C12*D12)+IF(G13="x",C13*D13)+IF(G14="x",C14*D14)+IF(G15="x",C15*D15)+IF(G16="x",C16*D16)+IF(G17="x",C17*D17)+IF(G18="x",C18*D18)+IF(G19="x",C19*D19)+IF(G20="x",C20*D20)</f>
        <v>0</v>
      </c>
      <c r="H21" s="102">
        <f>IF(H11="x",C11*D11)+IF(H12="x",C12*D12)+IF(H13="x",C13*D13)+IF(H14="x",C14*D14)+IF(H15="x",C15*D15)+IF(H16="x",C16*D16)+IF(H17="x",C17*D17)+IF(H18="x",C18*D18)+IF(H19="x",C19*D19)+IF(H20="x",C20*D20)</f>
        <v>0</v>
      </c>
      <c r="I21" s="102">
        <f>IF(I11="x",C11*D11)+IF(I12="x",C12*D12)+IF(I13="x",C13*D13)+IF(I14="x",C14*D14)+IF(I15="x",C15*D15)+IF(I16="x",C16*D16)+IF(I17="x",C17*D17)+IF(I18="x",C18*D18)+IF(I19="x",C19*D19)+IF(I20="x",C20*D20)</f>
        <v>0</v>
      </c>
      <c r="J21" s="102">
        <f>IF(J11="x",C11*D11)+IF(J12="x",C12*D12)+IF(J13="x",C13*D13)+IF(J14="x",C14*D14)+IF(J15="x",C15*D15)+IF(J16="x",C16*D16)+IF(J17="x",C17*D17)+IF(J18="x",C18*D18)+IF(J19="x",C19*D19)+IF(J19="x",C19*D19)</f>
        <v>0</v>
      </c>
    </row>
    <row r="22" spans="1:10" ht="3" customHeight="1" x14ac:dyDescent="0.25">
      <c r="A22" s="496"/>
      <c r="B22" s="497"/>
      <c r="C22" s="497"/>
      <c r="D22" s="300"/>
      <c r="E22" s="496"/>
      <c r="F22" s="497"/>
      <c r="G22" s="497"/>
      <c r="H22" s="496"/>
      <c r="I22" s="497"/>
      <c r="J22" s="497"/>
    </row>
    <row r="23" spans="1:10" ht="42" customHeight="1" x14ac:dyDescent="0.25">
      <c r="A23" s="87" t="s">
        <v>247</v>
      </c>
      <c r="B23" s="87" t="s">
        <v>238</v>
      </c>
      <c r="C23" s="88" t="s">
        <v>239</v>
      </c>
      <c r="D23" s="88" t="s">
        <v>240</v>
      </c>
      <c r="E23" s="88" t="s">
        <v>241</v>
      </c>
      <c r="F23" s="88" t="s">
        <v>242</v>
      </c>
      <c r="G23" s="88" t="s">
        <v>57</v>
      </c>
      <c r="H23" s="88" t="s">
        <v>243</v>
      </c>
      <c r="I23" s="88" t="s">
        <v>244</v>
      </c>
      <c r="J23" s="88" t="s">
        <v>245</v>
      </c>
    </row>
    <row r="24" spans="1:10" s="105" customFormat="1" ht="27" customHeight="1" x14ac:dyDescent="0.25">
      <c r="A24" s="96">
        <f>'Resp. 1'!B35</f>
        <v>0</v>
      </c>
      <c r="B24" s="95"/>
      <c r="C24" s="104">
        <v>20</v>
      </c>
      <c r="D24" s="92">
        <f>E24/100</f>
        <v>0</v>
      </c>
      <c r="E24" s="93"/>
      <c r="F24" s="94" t="str">
        <f t="shared" ref="F24:F34" si="6">IF(E24&lt;=20,"X","")</f>
        <v>X</v>
      </c>
      <c r="G24" s="94" t="str">
        <f t="shared" ref="G24:G34" si="7">IF(AND(E24&gt;20,E24&lt;=50),"X","")</f>
        <v/>
      </c>
      <c r="H24" s="94" t="str">
        <f t="shared" ref="H24:H34" si="8">IF(AND(E24&gt;50,E24&lt;=70),"X","")</f>
        <v/>
      </c>
      <c r="I24" s="94" t="str">
        <f t="shared" ref="I24:I34" si="9">IF(AND(E24&gt;70,E24&lt;=90),"X","")</f>
        <v/>
      </c>
      <c r="J24" s="94" t="str">
        <f>IF(AND(E24&gt;90,E24&lt;=100),"X","")</f>
        <v/>
      </c>
    </row>
    <row r="25" spans="1:10" s="105" customFormat="1" ht="27" customHeight="1" x14ac:dyDescent="0.25">
      <c r="A25" s="96" t="str">
        <f>'Resp. 1'!B36</f>
        <v>Mantenimento della funzionalità organizzativa dell'ente in relazione alla gestione dell'emergenza Covid-19 e rendicontazione delle attività svolte in remoto o in loco presso l'ente - Regolamentazione del lavoro agile</v>
      </c>
      <c r="B25" s="96"/>
      <c r="C25" s="104"/>
      <c r="D25" s="92">
        <f t="shared" ref="D25:D31" si="10">E25/100</f>
        <v>0</v>
      </c>
      <c r="E25" s="93"/>
      <c r="F25" s="94" t="str">
        <f t="shared" si="6"/>
        <v>X</v>
      </c>
      <c r="G25" s="94" t="str">
        <f t="shared" si="7"/>
        <v/>
      </c>
      <c r="H25" s="94" t="str">
        <f t="shared" si="8"/>
        <v/>
      </c>
      <c r="I25" s="94" t="str">
        <f t="shared" si="9"/>
        <v/>
      </c>
      <c r="J25" s="94" t="str">
        <f t="shared" ref="J25:J31" si="11">IF(AND(E25&gt;90,E25&lt;=100),"X","")</f>
        <v/>
      </c>
    </row>
    <row r="26" spans="1:10" s="105" customFormat="1" ht="27" customHeight="1" x14ac:dyDescent="0.25">
      <c r="A26" s="96" t="str">
        <f>'Resp. 1'!B37</f>
        <v>Capacità di Programmazione: Tempestività nella predisposizione dei documenti di programmazione</v>
      </c>
      <c r="B26" s="96"/>
      <c r="C26" s="104"/>
      <c r="D26" s="92">
        <f t="shared" si="10"/>
        <v>0</v>
      </c>
      <c r="E26" s="93"/>
      <c r="F26" s="94" t="str">
        <f t="shared" si="6"/>
        <v>X</v>
      </c>
      <c r="G26" s="94" t="str">
        <f t="shared" si="7"/>
        <v/>
      </c>
      <c r="H26" s="94" t="str">
        <f t="shared" si="8"/>
        <v/>
      </c>
      <c r="I26" s="94" t="str">
        <f t="shared" si="9"/>
        <v/>
      </c>
      <c r="J26" s="94" t="str">
        <f t="shared" si="11"/>
        <v/>
      </c>
    </row>
    <row r="27" spans="1:10" s="105" customFormat="1" ht="27" customHeight="1" x14ac:dyDescent="0.25">
      <c r="A27" s="96">
        <f>'Resp. 1'!B38</f>
        <v>0</v>
      </c>
      <c r="B27" s="96"/>
      <c r="C27" s="104"/>
      <c r="D27" s="92">
        <f t="shared" si="10"/>
        <v>0</v>
      </c>
      <c r="E27" s="93"/>
      <c r="F27" s="94" t="str">
        <f t="shared" si="6"/>
        <v>X</v>
      </c>
      <c r="G27" s="94" t="str">
        <f t="shared" si="7"/>
        <v/>
      </c>
      <c r="H27" s="94" t="str">
        <f t="shared" si="8"/>
        <v/>
      </c>
      <c r="I27" s="94" t="str">
        <f t="shared" si="9"/>
        <v/>
      </c>
      <c r="J27" s="94" t="str">
        <f t="shared" si="11"/>
        <v/>
      </c>
    </row>
    <row r="28" spans="1:10" s="105" customFormat="1" ht="27" customHeight="1" x14ac:dyDescent="0.25">
      <c r="A28" s="96">
        <f>'Resp. 1'!B39</f>
        <v>0</v>
      </c>
      <c r="B28" s="96"/>
      <c r="C28" s="106"/>
      <c r="D28" s="92">
        <f t="shared" si="10"/>
        <v>0</v>
      </c>
      <c r="E28" s="93"/>
      <c r="F28" s="94" t="str">
        <f t="shared" si="6"/>
        <v>X</v>
      </c>
      <c r="G28" s="94" t="str">
        <f t="shared" si="7"/>
        <v/>
      </c>
      <c r="H28" s="94" t="str">
        <f t="shared" si="8"/>
        <v/>
      </c>
      <c r="I28" s="94" t="str">
        <f t="shared" si="9"/>
        <v/>
      </c>
      <c r="J28" s="94" t="str">
        <f t="shared" si="11"/>
        <v/>
      </c>
    </row>
    <row r="29" spans="1:10" s="105" customFormat="1" ht="27" customHeight="1" x14ac:dyDescent="0.25">
      <c r="A29" s="96">
        <f>'Resp. 1'!B40</f>
        <v>0</v>
      </c>
      <c r="B29" s="96"/>
      <c r="C29" s="106"/>
      <c r="D29" s="92">
        <f t="shared" si="10"/>
        <v>0</v>
      </c>
      <c r="E29" s="93"/>
      <c r="F29" s="94" t="str">
        <f t="shared" si="6"/>
        <v>X</v>
      </c>
      <c r="G29" s="94" t="str">
        <f t="shared" si="7"/>
        <v/>
      </c>
      <c r="H29" s="94" t="str">
        <f t="shared" si="8"/>
        <v/>
      </c>
      <c r="I29" s="94" t="str">
        <f t="shared" si="9"/>
        <v/>
      </c>
      <c r="J29" s="94" t="str">
        <f t="shared" si="11"/>
        <v/>
      </c>
    </row>
    <row r="30" spans="1:10" s="105" customFormat="1" ht="27" customHeight="1" x14ac:dyDescent="0.25">
      <c r="A30" s="96">
        <f>'Resp. 1'!B41</f>
        <v>0</v>
      </c>
      <c r="B30" s="96"/>
      <c r="C30" s="106"/>
      <c r="D30" s="92">
        <f t="shared" si="10"/>
        <v>0</v>
      </c>
      <c r="E30" s="93"/>
      <c r="F30" s="94" t="str">
        <f t="shared" si="6"/>
        <v>X</v>
      </c>
      <c r="G30" s="94" t="str">
        <f t="shared" si="7"/>
        <v/>
      </c>
      <c r="H30" s="94" t="str">
        <f t="shared" si="8"/>
        <v/>
      </c>
      <c r="I30" s="94" t="str">
        <f t="shared" si="9"/>
        <v/>
      </c>
      <c r="J30" s="94" t="str">
        <f t="shared" si="11"/>
        <v/>
      </c>
    </row>
    <row r="31" spans="1:10" s="105" customFormat="1" ht="27" customHeight="1" x14ac:dyDescent="0.25">
      <c r="A31" s="96">
        <f>'Resp. 1'!B42</f>
        <v>0</v>
      </c>
      <c r="B31" s="96"/>
      <c r="C31" s="106"/>
      <c r="D31" s="92">
        <f t="shared" si="10"/>
        <v>0</v>
      </c>
      <c r="E31" s="93"/>
      <c r="F31" s="94" t="str">
        <f t="shared" si="6"/>
        <v>X</v>
      </c>
      <c r="G31" s="94" t="str">
        <f t="shared" si="7"/>
        <v/>
      </c>
      <c r="H31" s="94" t="str">
        <f t="shared" si="8"/>
        <v/>
      </c>
      <c r="I31" s="94" t="str">
        <f t="shared" si="9"/>
        <v/>
      </c>
      <c r="J31" s="94" t="str">
        <f t="shared" si="11"/>
        <v/>
      </c>
    </row>
    <row r="32" spans="1:10" ht="42" customHeight="1" x14ac:dyDescent="0.25">
      <c r="A32" s="299" t="s">
        <v>248</v>
      </c>
      <c r="B32" s="299" t="s">
        <v>249</v>
      </c>
      <c r="C32" s="88" t="s">
        <v>239</v>
      </c>
      <c r="D32" s="88" t="s">
        <v>240</v>
      </c>
      <c r="E32" s="88" t="s">
        <v>241</v>
      </c>
      <c r="F32" s="107" t="s">
        <v>250</v>
      </c>
      <c r="G32" s="107" t="s">
        <v>251</v>
      </c>
      <c r="H32" s="107" t="s">
        <v>252</v>
      </c>
      <c r="I32" s="107" t="s">
        <v>253</v>
      </c>
      <c r="J32" s="107" t="s">
        <v>254</v>
      </c>
    </row>
    <row r="33" spans="1:11" s="105" customFormat="1" ht="49.5" customHeight="1" x14ac:dyDescent="0.25">
      <c r="A33" s="96" t="s">
        <v>321</v>
      </c>
      <c r="B33" s="96" t="s">
        <v>322</v>
      </c>
      <c r="C33" s="106">
        <v>20</v>
      </c>
      <c r="D33" s="92">
        <f>E33/100</f>
        <v>0</v>
      </c>
      <c r="E33" s="93"/>
      <c r="F33" s="94" t="str">
        <f t="shared" si="6"/>
        <v>X</v>
      </c>
      <c r="G33" s="94" t="str">
        <f t="shared" si="7"/>
        <v/>
      </c>
      <c r="H33" s="94" t="str">
        <f t="shared" si="8"/>
        <v/>
      </c>
      <c r="I33" s="94" t="str">
        <f t="shared" si="9"/>
        <v/>
      </c>
      <c r="J33" s="94" t="str">
        <f t="shared" ref="J33:J39" si="12">IF(AND(E33&gt;90,E33&lt;=100),"X","")</f>
        <v/>
      </c>
    </row>
    <row r="34" spans="1:11" s="105" customFormat="1" ht="18.75" customHeight="1" x14ac:dyDescent="0.25">
      <c r="A34" s="96"/>
      <c r="B34" s="96"/>
      <c r="C34" s="106"/>
      <c r="D34" s="92">
        <f t="shared" ref="D34:D39" si="13">E34/100</f>
        <v>0</v>
      </c>
      <c r="E34" s="93"/>
      <c r="F34" s="94" t="str">
        <f t="shared" si="6"/>
        <v>X</v>
      </c>
      <c r="G34" s="94" t="str">
        <f t="shared" si="7"/>
        <v/>
      </c>
      <c r="H34" s="94" t="str">
        <f t="shared" si="8"/>
        <v/>
      </c>
      <c r="I34" s="94" t="str">
        <f t="shared" si="9"/>
        <v/>
      </c>
      <c r="J34" s="94" t="str">
        <f t="shared" si="12"/>
        <v/>
      </c>
    </row>
    <row r="35" spans="1:11" s="105" customFormat="1" ht="18.75" customHeight="1" x14ac:dyDescent="0.25">
      <c r="A35" s="96"/>
      <c r="B35" s="96"/>
      <c r="C35" s="106"/>
      <c r="D35" s="92">
        <f t="shared" si="13"/>
        <v>0</v>
      </c>
      <c r="E35" s="93"/>
      <c r="F35" s="94" t="str">
        <f>IF(E35&lt;=20,"X","")</f>
        <v>X</v>
      </c>
      <c r="G35" s="94" t="str">
        <f>IF(AND(E35&gt;20,E35&lt;=50),"X","")</f>
        <v/>
      </c>
      <c r="H35" s="94" t="str">
        <f>IF(AND(E35&gt;50,E35&lt;=70),"X","")</f>
        <v/>
      </c>
      <c r="I35" s="94" t="str">
        <f>IF(AND(E35&gt;70,E35&lt;=90),"X","")</f>
        <v/>
      </c>
      <c r="J35" s="94" t="str">
        <f t="shared" si="12"/>
        <v/>
      </c>
    </row>
    <row r="36" spans="1:11" s="105" customFormat="1" ht="18.75" customHeight="1" x14ac:dyDescent="0.25">
      <c r="A36" s="96"/>
      <c r="B36" s="96"/>
      <c r="C36" s="106"/>
      <c r="D36" s="92">
        <f t="shared" si="13"/>
        <v>0</v>
      </c>
      <c r="E36" s="93"/>
      <c r="F36" s="94" t="str">
        <f>IF(E36&lt;=20,"X","")</f>
        <v>X</v>
      </c>
      <c r="G36" s="94" t="str">
        <f>IF(AND(E36&gt;20,E36&lt;=50),"X","")</f>
        <v/>
      </c>
      <c r="H36" s="94" t="str">
        <f>IF(AND(E36&gt;50,E36&lt;=70),"X","")</f>
        <v/>
      </c>
      <c r="I36" s="94" t="str">
        <f>IF(AND(E36&gt;70,E36&lt;=90),"X","")</f>
        <v/>
      </c>
      <c r="J36" s="94" t="str">
        <f t="shared" si="12"/>
        <v/>
      </c>
    </row>
    <row r="37" spans="1:11" s="105" customFormat="1" ht="18.75" customHeight="1" x14ac:dyDescent="0.25">
      <c r="A37" s="96"/>
      <c r="B37" s="96"/>
      <c r="C37" s="106"/>
      <c r="D37" s="92">
        <f t="shared" si="13"/>
        <v>0</v>
      </c>
      <c r="E37" s="93"/>
      <c r="F37" s="94" t="str">
        <f>IF(E37&lt;=20,"X","")</f>
        <v>X</v>
      </c>
      <c r="G37" s="94" t="str">
        <f>IF(AND(E37&gt;20,E37&lt;=50),"X","")</f>
        <v/>
      </c>
      <c r="H37" s="94" t="str">
        <f>IF(AND(E37&gt;50,E37&lt;=70),"X","")</f>
        <v/>
      </c>
      <c r="I37" s="94" t="str">
        <f>IF(AND(E37&gt;70,E37&lt;=90),"X","")</f>
        <v/>
      </c>
      <c r="J37" s="94" t="str">
        <f t="shared" si="12"/>
        <v/>
      </c>
    </row>
    <row r="38" spans="1:11" s="105" customFormat="1" ht="18.75" customHeight="1" x14ac:dyDescent="0.25">
      <c r="A38" s="96"/>
      <c r="B38" s="96"/>
      <c r="C38" s="106"/>
      <c r="D38" s="92">
        <f t="shared" si="13"/>
        <v>0</v>
      </c>
      <c r="E38" s="93"/>
      <c r="F38" s="94" t="str">
        <f>IF(E38&lt;=20,"X","")</f>
        <v>X</v>
      </c>
      <c r="G38" s="94" t="str">
        <f>IF(AND(E38&gt;20,E38&lt;=50),"X","")</f>
        <v/>
      </c>
      <c r="H38" s="94" t="str">
        <f>IF(AND(E38&gt;50,E38&lt;=70),"X","")</f>
        <v/>
      </c>
      <c r="I38" s="94" t="str">
        <f>IF(AND(E38&gt;70,E38&lt;=90),"X","")</f>
        <v/>
      </c>
      <c r="J38" s="94" t="str">
        <f t="shared" si="12"/>
        <v/>
      </c>
    </row>
    <row r="39" spans="1:11" s="105" customFormat="1" ht="18.75" customHeight="1" x14ac:dyDescent="0.25">
      <c r="A39" s="96"/>
      <c r="B39" s="96"/>
      <c r="C39" s="106"/>
      <c r="D39" s="92">
        <f t="shared" si="13"/>
        <v>0</v>
      </c>
      <c r="E39" s="93"/>
      <c r="F39" s="94" t="str">
        <f>IF(E39&lt;=20,"X","")</f>
        <v>X</v>
      </c>
      <c r="G39" s="94" t="str">
        <f>IF(AND(E39&gt;20,E39&lt;=50),"X","")</f>
        <v/>
      </c>
      <c r="H39" s="94" t="str">
        <f>IF(AND(E39&gt;50,E39&lt;=70),"X","")</f>
        <v/>
      </c>
      <c r="I39" s="94" t="str">
        <f>IF(AND(E39&gt;70,E39&lt;=90),"X","")</f>
        <v/>
      </c>
      <c r="J39" s="94" t="str">
        <f t="shared" si="12"/>
        <v/>
      </c>
    </row>
    <row r="40" spans="1:11" ht="25.5" x14ac:dyDescent="0.25">
      <c r="A40" s="97" t="s">
        <v>255</v>
      </c>
      <c r="B40" s="98" t="str">
        <f>IF(C40=40,"Pesatura Adeguata","Pesatura Inadeguata")</f>
        <v>Pesatura Adeguata</v>
      </c>
      <c r="C40" s="106">
        <f>SUM(C24:C35)</f>
        <v>40</v>
      </c>
      <c r="D40" s="299"/>
      <c r="E40" s="100">
        <f>SUM(G40:J40)/C40</f>
        <v>0</v>
      </c>
      <c r="F40" s="108"/>
      <c r="G40" s="109">
        <f>IF(G24="x",C24*D24)+IF(G25="x",C25*D25)+IF(G26="x",C26*D26)+IF(G27="x",C27*D27)+IF(G28="x",C28*D28)+IF(G29="x",C29*D29)+IF(G30="x",C30*D30)+IF(G31="x",C31*D31)+IF(G33="x",C33*D33)+IF(G34="x",C34*D34)+IF(G35="x",C35*D35)+IF(G36="x",C36*D36)+IF(G37="x",C37*D37)+IF(G38="x",C38*D38)+IF(G39="x",C39*D39)</f>
        <v>0</v>
      </c>
      <c r="H40" s="109">
        <f>IF(H24="x",C24*D24)+IF(H25="x",C25*D25)+IF(H26="x",C26*D26)+IF(H27="x",C27*D27)+IF(H28="x",C28*D28)+IF(H29="x",C29*D29)+IF(H30="x",C30*D30)+IF(H31="x",C31*D31)+IF(H33="x",C33*D33)+IF(H34="x",C34*D34)+IF(H35="x",C35*D35)+IF(H36="x",C36*D36)+IF(H37="x",C37*D37)+IF(H38="x",C38*D38)+IF(H39="x",C39*D39)</f>
        <v>0</v>
      </c>
      <c r="I40" s="109">
        <f>IF(I24="x",C24*D24)+IF(I25="x",C25*D25)+IF(I26="x",C26*D26)+IF(I27="x",C27*D27)+IF(I28="x",C28*D28)+IF(I29="x",C29*D29)+IF(I30="x",C30*D30)+IF(I31="x",C31*D31)+IF(I33="x",C33*D33)+IF(I34="x",C34*D34)+IF(I35="x",C35*D35)+IF(I36="x",C36*D36)+IF(I37="x",C37*D37)+IF(I38="x",C38*D38)+IF(I39="x",C39*D39)</f>
        <v>0</v>
      </c>
      <c r="J40" s="109">
        <f>IF(J24="x",C24*D24)+IF(J25="x",C25*D25)+IF(J26="x",C26*D26)+IF(J27="x",C27*D27)+IF(J28="x",C28*D28)+IF(J29="x",C29*D29)+IF(J30="x",C30*D30)+IF(J31="x",C31*D31)+IF(J33="x",C33*D33)+IF(J34="x",C34*D34)+IF(J35="x",C35*D35)+IF(J36="x",C36*D36)+IF(J37="x",C37*D37)+IF(J38="x",C38*D38)+IF(J39="x",C39*D39)</f>
        <v>0</v>
      </c>
    </row>
    <row r="41" spans="1:11" s="117" customFormat="1" ht="18" customHeight="1" x14ac:dyDescent="0.25">
      <c r="A41" s="110"/>
      <c r="B41" s="111"/>
      <c r="C41" s="112"/>
      <c r="D41" s="112" t="s">
        <v>256</v>
      </c>
      <c r="E41" s="113"/>
      <c r="F41" s="114"/>
      <c r="G41" s="114"/>
      <c r="H41" s="114"/>
      <c r="I41" s="114"/>
      <c r="J41" s="115"/>
      <c r="K41" s="116"/>
    </row>
    <row r="42" spans="1:11" ht="16.5" customHeight="1" x14ac:dyDescent="0.25">
      <c r="A42" s="486" t="s">
        <v>257</v>
      </c>
      <c r="B42" s="487"/>
      <c r="C42" s="99">
        <f>SUM(G21:J21)</f>
        <v>0</v>
      </c>
      <c r="D42" s="118">
        <f>C42/60</f>
        <v>0</v>
      </c>
      <c r="E42" s="119"/>
      <c r="F42" s="120"/>
      <c r="G42" s="120"/>
      <c r="H42" s="120"/>
      <c r="I42" s="120"/>
      <c r="J42" s="121"/>
      <c r="K42" s="122"/>
    </row>
    <row r="43" spans="1:11" ht="17.25" customHeight="1" x14ac:dyDescent="0.25">
      <c r="A43" s="123" t="s">
        <v>200</v>
      </c>
      <c r="B43" s="124"/>
      <c r="C43" s="125"/>
      <c r="D43" s="125"/>
      <c r="E43" s="488" t="s">
        <v>258</v>
      </c>
      <c r="F43" s="488"/>
      <c r="G43" s="489"/>
      <c r="H43" s="126">
        <f>C42+C44</f>
        <v>0</v>
      </c>
      <c r="I43" s="125" t="s">
        <v>259</v>
      </c>
      <c r="J43" s="127"/>
      <c r="K43" s="122"/>
    </row>
    <row r="44" spans="1:11" ht="16.5" customHeight="1" x14ac:dyDescent="0.25">
      <c r="A44" s="486" t="s">
        <v>260</v>
      </c>
      <c r="B44" s="487"/>
      <c r="C44" s="99">
        <f>SUM(F40:J40)</f>
        <v>0</v>
      </c>
      <c r="D44" s="118" t="s">
        <v>256</v>
      </c>
      <c r="E44" s="119"/>
      <c r="F44" s="120"/>
      <c r="G44" s="120"/>
      <c r="H44" s="120"/>
      <c r="I44" s="120"/>
      <c r="J44" s="121"/>
      <c r="K44" s="122"/>
    </row>
    <row r="45" spans="1:11" ht="26.25" customHeight="1" x14ac:dyDescent="0.25">
      <c r="A45" s="128"/>
      <c r="B45" s="129"/>
      <c r="C45" s="129"/>
      <c r="D45" s="129"/>
      <c r="E45" s="130"/>
      <c r="F45" s="131"/>
      <c r="G45" s="131"/>
      <c r="H45" s="131"/>
      <c r="I45" s="131"/>
      <c r="J45" s="132"/>
      <c r="K45" s="122"/>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92" priority="31" stopIfTrue="1" operator="equal">
      <formula>"Pesatura Inadeguata"</formula>
    </cfRule>
  </conditionalFormatting>
  <conditionalFormatting sqref="F11">
    <cfRule type="cellIs" dxfId="91" priority="30" stopIfTrue="1" operator="equal">
      <formula>"x"</formula>
    </cfRule>
  </conditionalFormatting>
  <conditionalFormatting sqref="G11">
    <cfRule type="cellIs" dxfId="90" priority="27" stopIfTrue="1" operator="equal">
      <formula>"x"</formula>
    </cfRule>
    <cfRule type="cellIs" dxfId="89" priority="29" stopIfTrue="1" operator="equal">
      <formula>"x"</formula>
    </cfRule>
  </conditionalFormatting>
  <conditionalFormatting sqref="H11">
    <cfRule type="cellIs" dxfId="88" priority="28" stopIfTrue="1" operator="equal">
      <formula>"x"</formula>
    </cfRule>
  </conditionalFormatting>
  <conditionalFormatting sqref="I11">
    <cfRule type="cellIs" dxfId="87" priority="26" stopIfTrue="1" operator="equal">
      <formula>"x"</formula>
    </cfRule>
  </conditionalFormatting>
  <conditionalFormatting sqref="J11">
    <cfRule type="cellIs" dxfId="86" priority="25" stopIfTrue="1" operator="equal">
      <formula>"x"</formula>
    </cfRule>
  </conditionalFormatting>
  <conditionalFormatting sqref="F12">
    <cfRule type="cellIs" dxfId="85" priority="24" stopIfTrue="1" operator="equal">
      <formula>"x"</formula>
    </cfRule>
  </conditionalFormatting>
  <conditionalFormatting sqref="G12">
    <cfRule type="cellIs" dxfId="84" priority="21" stopIfTrue="1" operator="equal">
      <formula>"x"</formula>
    </cfRule>
    <cfRule type="cellIs" dxfId="83" priority="23" stopIfTrue="1" operator="equal">
      <formula>"x"</formula>
    </cfRule>
  </conditionalFormatting>
  <conditionalFormatting sqref="H12">
    <cfRule type="cellIs" dxfId="82" priority="22" stopIfTrue="1" operator="equal">
      <formula>"x"</formula>
    </cfRule>
  </conditionalFormatting>
  <conditionalFormatting sqref="I12">
    <cfRule type="cellIs" dxfId="81" priority="20" stopIfTrue="1" operator="equal">
      <formula>"x"</formula>
    </cfRule>
  </conditionalFormatting>
  <conditionalFormatting sqref="J12">
    <cfRule type="cellIs" dxfId="80" priority="19" stopIfTrue="1" operator="equal">
      <formula>"x"</formula>
    </cfRule>
  </conditionalFormatting>
  <conditionalFormatting sqref="F24:F31">
    <cfRule type="cellIs" dxfId="79" priority="18" stopIfTrue="1" operator="equal">
      <formula>"x"</formula>
    </cfRule>
  </conditionalFormatting>
  <conditionalFormatting sqref="G24:G31">
    <cfRule type="cellIs" dxfId="78" priority="15" stopIfTrue="1" operator="equal">
      <formula>"x"</formula>
    </cfRule>
    <cfRule type="cellIs" dxfId="77" priority="17" stopIfTrue="1" operator="equal">
      <formula>"x"</formula>
    </cfRule>
  </conditionalFormatting>
  <conditionalFormatting sqref="H24:H31">
    <cfRule type="cellIs" dxfId="76" priority="16" stopIfTrue="1" operator="equal">
      <formula>"x"</formula>
    </cfRule>
  </conditionalFormatting>
  <conditionalFormatting sqref="I24:I31">
    <cfRule type="cellIs" dxfId="75" priority="14" stopIfTrue="1" operator="equal">
      <formula>"x"</formula>
    </cfRule>
  </conditionalFormatting>
  <conditionalFormatting sqref="J24:J31">
    <cfRule type="cellIs" dxfId="74" priority="13" stopIfTrue="1" operator="equal">
      <formula>"x"</formula>
    </cfRule>
  </conditionalFormatting>
  <conditionalFormatting sqref="F33:F39">
    <cfRule type="cellIs" dxfId="73" priority="12" stopIfTrue="1" operator="equal">
      <formula>"x"</formula>
    </cfRule>
  </conditionalFormatting>
  <conditionalFormatting sqref="G33:G39">
    <cfRule type="cellIs" dxfId="72" priority="9" stopIfTrue="1" operator="equal">
      <formula>"x"</formula>
    </cfRule>
    <cfRule type="cellIs" dxfId="71" priority="11" stopIfTrue="1" operator="equal">
      <formula>"x"</formula>
    </cfRule>
  </conditionalFormatting>
  <conditionalFormatting sqref="H33:H39">
    <cfRule type="cellIs" dxfId="70" priority="10" stopIfTrue="1" operator="equal">
      <formula>"x"</formula>
    </cfRule>
  </conditionalFormatting>
  <conditionalFormatting sqref="I33:I39">
    <cfRule type="cellIs" dxfId="69" priority="8" stopIfTrue="1" operator="equal">
      <formula>"x"</formula>
    </cfRule>
  </conditionalFormatting>
  <conditionalFormatting sqref="J33:J39">
    <cfRule type="cellIs" dxfId="68" priority="7" stopIfTrue="1" operator="equal">
      <formula>"x"</formula>
    </cfRule>
  </conditionalFormatting>
  <conditionalFormatting sqref="F13:F20">
    <cfRule type="cellIs" dxfId="67" priority="6" stopIfTrue="1" operator="equal">
      <formula>"x"</formula>
    </cfRule>
  </conditionalFormatting>
  <conditionalFormatting sqref="G13:G20">
    <cfRule type="cellIs" dxfId="66" priority="3" stopIfTrue="1" operator="equal">
      <formula>"x"</formula>
    </cfRule>
    <cfRule type="cellIs" dxfId="65" priority="5" stopIfTrue="1" operator="equal">
      <formula>"x"</formula>
    </cfRule>
  </conditionalFormatting>
  <conditionalFormatting sqref="H13:H20">
    <cfRule type="cellIs" dxfId="64" priority="4" stopIfTrue="1" operator="equal">
      <formula>"x"</formula>
    </cfRule>
  </conditionalFormatting>
  <conditionalFormatting sqref="I13:I20">
    <cfRule type="cellIs" dxfId="63" priority="2" stopIfTrue="1" operator="equal">
      <formula>"x"</formula>
    </cfRule>
  </conditionalFormatting>
  <conditionalFormatting sqref="J13:J20">
    <cfRule type="cellIs" dxfId="62" priority="1" stopIfTrue="1" operator="equal">
      <formula>"x"</formula>
    </cfRule>
  </conditionalFormatting>
  <pageMargins left="0.7" right="0.7" top="0.75" bottom="0.75" header="0.3" footer="0.3"/>
  <pageSetup paperSize="9" scale="65"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topLeftCell="A22" workbookViewId="0">
      <selection activeCell="A31" sqref="A1:IV65536"/>
    </sheetView>
  </sheetViews>
  <sheetFormatPr defaultRowHeight="12.75" x14ac:dyDescent="0.25"/>
  <cols>
    <col min="1" max="1" width="48.5703125" style="83" customWidth="1"/>
    <col min="2" max="2" width="52.5703125" style="83" customWidth="1"/>
    <col min="3" max="3" width="10.140625" style="83" customWidth="1"/>
    <col min="4" max="4" width="8.85546875" style="83" hidden="1" customWidth="1"/>
    <col min="5" max="5" width="9.28515625" style="83" customWidth="1"/>
    <col min="6" max="10" width="16" style="83" customWidth="1"/>
    <col min="11" max="16384" width="9.140625" style="83"/>
  </cols>
  <sheetData>
    <row r="1" spans="1:10" s="67" customFormat="1" ht="21.75" customHeight="1" x14ac:dyDescent="0.25">
      <c r="A1" s="490" t="str">
        <f>'Elenco P.I. TRASVERSALE'!B2</f>
        <v>Comune di Perfugas</v>
      </c>
      <c r="B1" s="491"/>
      <c r="C1" s="491"/>
      <c r="D1" s="491"/>
      <c r="E1" s="491"/>
      <c r="F1" s="491"/>
      <c r="G1" s="491"/>
      <c r="H1" s="491"/>
      <c r="I1" s="491"/>
      <c r="J1" s="492"/>
    </row>
    <row r="2" spans="1:10" s="67" customFormat="1" ht="19.5" customHeight="1" x14ac:dyDescent="0.25">
      <c r="A2" s="68" t="s">
        <v>0</v>
      </c>
      <c r="B2" s="69" t="str">
        <f>'Elenco P.I. TRASVERSALE'!B7</f>
        <v>TUTTI I CDR</v>
      </c>
      <c r="C2" s="70"/>
      <c r="D2" s="70"/>
      <c r="E2" s="70"/>
      <c r="F2" s="71" t="s">
        <v>225</v>
      </c>
      <c r="G2" s="71" t="s">
        <v>226</v>
      </c>
      <c r="H2" s="70"/>
      <c r="I2" s="71" t="s">
        <v>227</v>
      </c>
      <c r="J2" s="72"/>
    </row>
    <row r="3" spans="1:10" s="67" customFormat="1" ht="19.5" customHeight="1" x14ac:dyDescent="0.25">
      <c r="A3" s="68" t="s">
        <v>228</v>
      </c>
      <c r="B3" s="73"/>
      <c r="C3" s="70"/>
      <c r="D3" s="70"/>
      <c r="E3" s="70"/>
      <c r="F3" s="74"/>
      <c r="G3" s="74"/>
      <c r="H3" s="70"/>
      <c r="I3" s="75">
        <v>2019</v>
      </c>
      <c r="J3" s="72"/>
    </row>
    <row r="4" spans="1:10" s="67" customFormat="1" ht="19.5" customHeight="1" x14ac:dyDescent="0.25">
      <c r="A4" s="68" t="s">
        <v>229</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493" t="s">
        <v>230</v>
      </c>
      <c r="B6" s="493"/>
      <c r="C6" s="493"/>
      <c r="D6" s="493"/>
      <c r="E6" s="493"/>
      <c r="F6" s="495" t="s">
        <v>231</v>
      </c>
      <c r="G6" s="495"/>
      <c r="H6" s="495"/>
      <c r="I6" s="495"/>
      <c r="J6" s="495"/>
    </row>
    <row r="7" spans="1:10" ht="15.75" customHeight="1" x14ac:dyDescent="0.25">
      <c r="A7" s="494"/>
      <c r="B7" s="494"/>
      <c r="C7" s="494"/>
      <c r="D7" s="494"/>
      <c r="E7" s="494"/>
      <c r="F7" s="299">
        <v>1</v>
      </c>
      <c r="G7" s="299">
        <v>2</v>
      </c>
      <c r="H7" s="299">
        <v>3</v>
      </c>
      <c r="I7" s="299">
        <v>4</v>
      </c>
      <c r="J7" s="299">
        <v>5</v>
      </c>
    </row>
    <row r="8" spans="1:10" ht="15.75" customHeight="1" x14ac:dyDescent="0.25">
      <c r="A8" s="494"/>
      <c r="B8" s="494"/>
      <c r="C8" s="494"/>
      <c r="D8" s="494"/>
      <c r="E8" s="494"/>
      <c r="F8" s="85" t="s">
        <v>232</v>
      </c>
      <c r="G8" s="85" t="s">
        <v>233</v>
      </c>
      <c r="H8" s="86" t="s">
        <v>234</v>
      </c>
      <c r="I8" s="86" t="s">
        <v>235</v>
      </c>
      <c r="J8" s="86" t="s">
        <v>236</v>
      </c>
    </row>
    <row r="9" spans="1:10" ht="4.5" customHeight="1" x14ac:dyDescent="0.25">
      <c r="A9" s="496"/>
      <c r="B9" s="496"/>
      <c r="C9" s="496"/>
      <c r="D9" s="496"/>
      <c r="E9" s="496"/>
      <c r="F9" s="496"/>
      <c r="G9" s="496"/>
      <c r="H9" s="496"/>
      <c r="I9" s="496"/>
      <c r="J9" s="496"/>
    </row>
    <row r="10" spans="1:10" ht="32.25" customHeight="1" x14ac:dyDescent="0.25">
      <c r="A10" s="87" t="s">
        <v>237</v>
      </c>
      <c r="B10" s="87" t="s">
        <v>238</v>
      </c>
      <c r="C10" s="88" t="s">
        <v>239</v>
      </c>
      <c r="D10" s="88" t="s">
        <v>240</v>
      </c>
      <c r="E10" s="88" t="s">
        <v>241</v>
      </c>
      <c r="F10" s="88" t="s">
        <v>242</v>
      </c>
      <c r="G10" s="88" t="s">
        <v>57</v>
      </c>
      <c r="H10" s="88" t="s">
        <v>243</v>
      </c>
      <c r="I10" s="88" t="s">
        <v>244</v>
      </c>
      <c r="J10" s="88" t="s">
        <v>245</v>
      </c>
    </row>
    <row r="11" spans="1:10" ht="57.75" customHeight="1" x14ac:dyDescent="0.25">
      <c r="A11" s="89" t="str">
        <f>'Resp. 1'!B16</f>
        <v xml:space="preserve">Garantire il miglioramento della tempistica nei pagamenti rispetto allo standard relativo al 2020 </v>
      </c>
      <c r="B11" s="90"/>
      <c r="C11" s="91"/>
      <c r="D11" s="92">
        <f t="shared" ref="D11:D20" si="0">E11/100</f>
        <v>0</v>
      </c>
      <c r="E11" s="93"/>
      <c r="F11" s="94" t="str">
        <f>IF(E11&lt;=20,"X","")</f>
        <v>X</v>
      </c>
      <c r="G11" s="94" t="str">
        <f>IF(AND(E11&gt;20,E11&lt;=50),"X","")</f>
        <v/>
      </c>
      <c r="H11" s="94" t="str">
        <f>IF(AND(E11&gt;50,E11&lt;=70),"X","")</f>
        <v/>
      </c>
      <c r="I11" s="94" t="str">
        <f>IF(AND(E11&gt;70,E11&lt;=90),"X","")</f>
        <v/>
      </c>
      <c r="J11" s="94" t="str">
        <f>IF(AND(E11&gt;90,E11&lt;=100),"X","")</f>
        <v/>
      </c>
    </row>
    <row r="12" spans="1:10" ht="105" customHeight="1" x14ac:dyDescent="0.25">
      <c r="A12" s="89" t="str">
        <f>'Resp. 1'!B17</f>
        <v>Garantire un'efficace presidio degli elementi costitutivi ( approvvigionamento dei fattori produttivi; tempi di produzione; capacità di fronteggiare gli imprevisti; comunicazione interna;  etc.) del funzionamento dell'organizzazione al fine di definire e assicurare uno standard di funzionamento adeguato alle attese dell'amministrazione</v>
      </c>
      <c r="B12" s="96"/>
      <c r="C12" s="91"/>
      <c r="D12" s="92">
        <f t="shared" si="0"/>
        <v>0</v>
      </c>
      <c r="E12" s="93"/>
      <c r="F12" s="94" t="str">
        <f t="shared" ref="F12:F20" si="1">IF(E12&lt;=20,"X","")</f>
        <v>X</v>
      </c>
      <c r="G12" s="94" t="str">
        <f t="shared" ref="G12:G20" si="2">IF(AND(E12&gt;20,E12&lt;=50),"X","")</f>
        <v/>
      </c>
      <c r="H12" s="94" t="str">
        <f t="shared" ref="H12:H20" si="3">IF(AND(E12&gt;50,E12&lt;=70),"X","")</f>
        <v/>
      </c>
      <c r="I12" s="94" t="str">
        <f t="shared" ref="I12:I20" si="4">IF(AND(E12&gt;70,E12&lt;=90),"X","")</f>
        <v/>
      </c>
      <c r="J12" s="94" t="str">
        <f t="shared" ref="J12:J20" si="5">IF(AND(E12&gt;90,E12&lt;=100),"X","")</f>
        <v/>
      </c>
    </row>
    <row r="13" spans="1:10" ht="102.75" customHeight="1" x14ac:dyDescent="0.25">
      <c r="A13" s="89" t="str">
        <f>'Resp. 1'!B18</f>
        <v xml:space="preserve">Garantire il completamento delle procedure di reclutamento, avvio delle procedure di selezione del personale  programmate </v>
      </c>
      <c r="B13" s="96"/>
      <c r="C13" s="93"/>
      <c r="D13" s="92">
        <f t="shared" si="0"/>
        <v>0</v>
      </c>
      <c r="E13" s="93"/>
      <c r="F13" s="94" t="str">
        <f t="shared" si="1"/>
        <v>X</v>
      </c>
      <c r="G13" s="94" t="str">
        <f t="shared" si="2"/>
        <v/>
      </c>
      <c r="H13" s="94" t="str">
        <f t="shared" si="3"/>
        <v/>
      </c>
      <c r="I13" s="94" t="str">
        <f t="shared" si="4"/>
        <v/>
      </c>
      <c r="J13" s="94" t="str">
        <f t="shared" si="5"/>
        <v/>
      </c>
    </row>
    <row r="14" spans="1:10" ht="57.75" customHeight="1" x14ac:dyDescent="0.25">
      <c r="A14" s="89" t="str">
        <f>'Resp. 1'!B19</f>
        <v xml:space="preserve"> Garantire la soddisfazione dell'utenza e la pronta risposta alle istanze presentate</v>
      </c>
      <c r="B14" s="96"/>
      <c r="C14" s="93"/>
      <c r="D14" s="92">
        <f t="shared" si="0"/>
        <v>0</v>
      </c>
      <c r="E14" s="93"/>
      <c r="F14" s="94" t="str">
        <f t="shared" si="1"/>
        <v>X</v>
      </c>
      <c r="G14" s="94" t="str">
        <f t="shared" si="2"/>
        <v/>
      </c>
      <c r="H14" s="94" t="str">
        <f t="shared" si="3"/>
        <v/>
      </c>
      <c r="I14" s="94" t="str">
        <f t="shared" si="4"/>
        <v/>
      </c>
      <c r="J14" s="94" t="str">
        <f t="shared" si="5"/>
        <v/>
      </c>
    </row>
    <row r="15" spans="1:10" ht="57.75" customHeight="1" x14ac:dyDescent="0.25">
      <c r="A15" s="89" t="str">
        <f>'Resp. 1'!B20</f>
        <v>Attuazione delle misure previste dalla normativa e dal PTPCT dell'ente in materia di trasparenza e anticorruzione</v>
      </c>
      <c r="B15" s="96"/>
      <c r="C15" s="93"/>
      <c r="D15" s="92">
        <f t="shared" si="0"/>
        <v>0</v>
      </c>
      <c r="E15" s="93"/>
      <c r="F15" s="94" t="str">
        <f t="shared" si="1"/>
        <v>X</v>
      </c>
      <c r="G15" s="94" t="str">
        <f t="shared" si="2"/>
        <v/>
      </c>
      <c r="H15" s="94" t="str">
        <f t="shared" si="3"/>
        <v/>
      </c>
      <c r="I15" s="94" t="str">
        <f t="shared" si="4"/>
        <v/>
      </c>
      <c r="J15" s="94" t="str">
        <f t="shared" si="5"/>
        <v/>
      </c>
    </row>
    <row r="16" spans="1:10" ht="57.75" customHeight="1" x14ac:dyDescent="0.25">
      <c r="A16" s="89" t="str">
        <f>'Resp. 1'!B21</f>
        <v xml:space="preserve">Piano Transizione Digitale: perseguimento obiettivi locali. Adeguamento infrastrutture digitali, migrazione in cloud dei CED. Applicazione codice di condotta tecnologica ed esperti, per i progetti di sviluppo digitale. App IO: sviluppo servizi digitali e fruibilità sulla piattaforma </v>
      </c>
      <c r="B16" s="96"/>
      <c r="C16" s="93"/>
      <c r="D16" s="92">
        <f t="shared" si="0"/>
        <v>0</v>
      </c>
      <c r="E16" s="93"/>
      <c r="F16" s="94" t="str">
        <f t="shared" si="1"/>
        <v>X</v>
      </c>
      <c r="G16" s="94" t="str">
        <f t="shared" si="2"/>
        <v/>
      </c>
      <c r="H16" s="94" t="str">
        <f t="shared" si="3"/>
        <v/>
      </c>
      <c r="I16" s="94" t="str">
        <f t="shared" si="4"/>
        <v/>
      </c>
      <c r="J16" s="94" t="str">
        <f t="shared" si="5"/>
        <v/>
      </c>
    </row>
    <row r="17" spans="1:10" ht="57.75" customHeight="1" x14ac:dyDescent="0.25">
      <c r="A17" s="89" t="str">
        <f>'Resp. 1'!B22</f>
        <v>Assicurare l'implementazione degli strumenti informatici necessari a rendere i processi maggiormente veloci e controllabili, garantire la sicurezza delle informazioni gestite, fornire possibilità di accesso ai servizi da parte dei cittadini</v>
      </c>
      <c r="B17" s="89"/>
      <c r="C17" s="93">
        <v>60</v>
      </c>
      <c r="D17" s="92">
        <f t="shared" si="0"/>
        <v>0</v>
      </c>
      <c r="E17" s="93"/>
      <c r="F17" s="94" t="str">
        <f t="shared" si="1"/>
        <v>X</v>
      </c>
      <c r="G17" s="94" t="str">
        <f t="shared" si="2"/>
        <v/>
      </c>
      <c r="H17" s="94" t="str">
        <f t="shared" si="3"/>
        <v/>
      </c>
      <c r="I17" s="94" t="str">
        <f t="shared" si="4"/>
        <v/>
      </c>
      <c r="J17" s="94" t="str">
        <f t="shared" si="5"/>
        <v/>
      </c>
    </row>
    <row r="18" spans="1:10" ht="26.25" customHeight="1" x14ac:dyDescent="0.25">
      <c r="A18" s="89">
        <f>'Resp. 1'!B23</f>
        <v>0</v>
      </c>
      <c r="B18" s="96"/>
      <c r="C18" s="93"/>
      <c r="D18" s="92">
        <f t="shared" si="0"/>
        <v>0</v>
      </c>
      <c r="E18" s="93"/>
      <c r="F18" s="94" t="str">
        <f t="shared" si="1"/>
        <v>X</v>
      </c>
      <c r="G18" s="94" t="str">
        <f t="shared" si="2"/>
        <v/>
      </c>
      <c r="H18" s="94" t="str">
        <f t="shared" si="3"/>
        <v/>
      </c>
      <c r="I18" s="94" t="str">
        <f t="shared" si="4"/>
        <v/>
      </c>
      <c r="J18" s="94" t="str">
        <f t="shared" si="5"/>
        <v/>
      </c>
    </row>
    <row r="19" spans="1:10" ht="26.25" customHeight="1" x14ac:dyDescent="0.25">
      <c r="A19" s="89">
        <f>'Resp. 1'!B24</f>
        <v>0</v>
      </c>
      <c r="B19" s="96"/>
      <c r="C19" s="93"/>
      <c r="D19" s="92">
        <f t="shared" si="0"/>
        <v>0</v>
      </c>
      <c r="E19" s="93"/>
      <c r="F19" s="94" t="str">
        <f t="shared" si="1"/>
        <v>X</v>
      </c>
      <c r="G19" s="94" t="str">
        <f t="shared" si="2"/>
        <v/>
      </c>
      <c r="H19" s="94" t="str">
        <f t="shared" si="3"/>
        <v/>
      </c>
      <c r="I19" s="94" t="str">
        <f t="shared" si="4"/>
        <v/>
      </c>
      <c r="J19" s="94" t="str">
        <f t="shared" si="5"/>
        <v/>
      </c>
    </row>
    <row r="20" spans="1:10" ht="26.25" customHeight="1" x14ac:dyDescent="0.25">
      <c r="A20" s="89">
        <f>'Resp. 1'!B25</f>
        <v>0</v>
      </c>
      <c r="B20" s="96"/>
      <c r="C20" s="93"/>
      <c r="D20" s="92">
        <f t="shared" si="0"/>
        <v>0</v>
      </c>
      <c r="E20" s="93"/>
      <c r="F20" s="94" t="str">
        <f t="shared" si="1"/>
        <v>X</v>
      </c>
      <c r="G20" s="94" t="str">
        <f t="shared" si="2"/>
        <v/>
      </c>
      <c r="H20" s="94" t="str">
        <f t="shared" si="3"/>
        <v/>
      </c>
      <c r="I20" s="94" t="str">
        <f t="shared" si="4"/>
        <v/>
      </c>
      <c r="J20" s="94" t="str">
        <f t="shared" si="5"/>
        <v/>
      </c>
    </row>
    <row r="21" spans="1:10" x14ac:dyDescent="0.25">
      <c r="A21" s="97" t="s">
        <v>246</v>
      </c>
      <c r="B21" s="98" t="str">
        <f>IF(C21=60,"Pesatura Adeguata","Pesatura Inadeguata")</f>
        <v>Pesatura Adeguata</v>
      </c>
      <c r="C21" s="99">
        <f>SUM(C11:C20)</f>
        <v>60</v>
      </c>
      <c r="D21" s="99"/>
      <c r="E21" s="100">
        <f>SUM(G21:J21)/C21</f>
        <v>0</v>
      </c>
      <c r="F21" s="101"/>
      <c r="G21" s="102">
        <f>IF(G11="x",C11*D11)+IF(G12="x",C12*D12)+IF(G13="x",C13*D13)+IF(G14="x",C14*D14)+IF(G15="x",C15*D15)+IF(G16="x",C16*D16)+IF(G17="x",C17*D17)+IF(G18="x",C18*D18)+IF(G19="x",C19*D19)+IF(G20="x",C20*D20)</f>
        <v>0</v>
      </c>
      <c r="H21" s="102">
        <f>IF(H11="x",C11*D11)+IF(H12="x",C12*D12)+IF(H13="x",C13*D13)+IF(H14="x",C14*D14)+IF(H15="x",C15*D15)+IF(H16="x",C16*D16)+IF(H17="x",C17*D17)+IF(H18="x",C18*D18)+IF(H19="x",C19*D19)+IF(H20="x",C20*D20)</f>
        <v>0</v>
      </c>
      <c r="I21" s="102">
        <f>IF(I11="x",C11*D11)+IF(I12="x",C12*D12)+IF(I13="x",C13*D13)+IF(I14="x",C14*D14)+IF(I15="x",C15*D15)+IF(I16="x",C16*D16)+IF(I17="x",C17*D17)+IF(I18="x",C18*D18)+IF(I19="x",C19*D19)+IF(I20="x",C20*D20)</f>
        <v>0</v>
      </c>
      <c r="J21" s="102">
        <f>IF(J11="x",C11*D11)+IF(J12="x",C12*D12)+IF(J13="x",C13*D13)+IF(J14="x",C14*D14)+IF(J15="x",C15*D15)+IF(J16="x",C16*D16)+IF(J17="x",C17*D17)+IF(J18="x",C18*D18)+IF(J19="x",C19*D19)+IF(J19="x",C19*D19)</f>
        <v>0</v>
      </c>
    </row>
    <row r="22" spans="1:10" ht="3" customHeight="1" x14ac:dyDescent="0.25">
      <c r="A22" s="496"/>
      <c r="B22" s="497"/>
      <c r="C22" s="497"/>
      <c r="D22" s="300"/>
      <c r="E22" s="496"/>
      <c r="F22" s="497"/>
      <c r="G22" s="497"/>
      <c r="H22" s="496"/>
      <c r="I22" s="497"/>
      <c r="J22" s="497"/>
    </row>
    <row r="23" spans="1:10" ht="42" customHeight="1" x14ac:dyDescent="0.25">
      <c r="A23" s="87" t="s">
        <v>247</v>
      </c>
      <c r="B23" s="87" t="s">
        <v>238</v>
      </c>
      <c r="C23" s="88" t="s">
        <v>239</v>
      </c>
      <c r="D23" s="88" t="s">
        <v>240</v>
      </c>
      <c r="E23" s="88" t="s">
        <v>241</v>
      </c>
      <c r="F23" s="88" t="s">
        <v>242</v>
      </c>
      <c r="G23" s="88" t="s">
        <v>57</v>
      </c>
      <c r="H23" s="88" t="s">
        <v>243</v>
      </c>
      <c r="I23" s="88" t="s">
        <v>244</v>
      </c>
      <c r="J23" s="88" t="s">
        <v>245</v>
      </c>
    </row>
    <row r="24" spans="1:10" s="105" customFormat="1" ht="27" customHeight="1" x14ac:dyDescent="0.25">
      <c r="A24" s="96">
        <f>'Resp. 1'!B35</f>
        <v>0</v>
      </c>
      <c r="B24" s="95"/>
      <c r="C24" s="104">
        <v>20</v>
      </c>
      <c r="D24" s="92">
        <f>E24/100</f>
        <v>0</v>
      </c>
      <c r="E24" s="93"/>
      <c r="F24" s="94" t="str">
        <f t="shared" ref="F24:F34" si="6">IF(E24&lt;=20,"X","")</f>
        <v>X</v>
      </c>
      <c r="G24" s="94" t="str">
        <f t="shared" ref="G24:G34" si="7">IF(AND(E24&gt;20,E24&lt;=50),"X","")</f>
        <v/>
      </c>
      <c r="H24" s="94" t="str">
        <f t="shared" ref="H24:H34" si="8">IF(AND(E24&gt;50,E24&lt;=70),"X","")</f>
        <v/>
      </c>
      <c r="I24" s="94" t="str">
        <f t="shared" ref="I24:I34" si="9">IF(AND(E24&gt;70,E24&lt;=90),"X","")</f>
        <v/>
      </c>
      <c r="J24" s="94" t="str">
        <f>IF(AND(E24&gt;90,E24&lt;=100),"X","")</f>
        <v/>
      </c>
    </row>
    <row r="25" spans="1:10" s="105" customFormat="1" ht="27" customHeight="1" x14ac:dyDescent="0.25">
      <c r="A25" s="96" t="str">
        <f>'Resp. 1'!B36</f>
        <v>Mantenimento della funzionalità organizzativa dell'ente in relazione alla gestione dell'emergenza Covid-19 e rendicontazione delle attività svolte in remoto o in loco presso l'ente - Regolamentazione del lavoro agile</v>
      </c>
      <c r="B25" s="96"/>
      <c r="C25" s="104"/>
      <c r="D25" s="92">
        <f t="shared" ref="D25:D31" si="10">E25/100</f>
        <v>0</v>
      </c>
      <c r="E25" s="93"/>
      <c r="F25" s="94" t="str">
        <f t="shared" si="6"/>
        <v>X</v>
      </c>
      <c r="G25" s="94" t="str">
        <f t="shared" si="7"/>
        <v/>
      </c>
      <c r="H25" s="94" t="str">
        <f t="shared" si="8"/>
        <v/>
      </c>
      <c r="I25" s="94" t="str">
        <f t="shared" si="9"/>
        <v/>
      </c>
      <c r="J25" s="94" t="str">
        <f t="shared" ref="J25:J31" si="11">IF(AND(E25&gt;90,E25&lt;=100),"X","")</f>
        <v/>
      </c>
    </row>
    <row r="26" spans="1:10" s="105" customFormat="1" ht="27" customHeight="1" x14ac:dyDescent="0.25">
      <c r="A26" s="96" t="str">
        <f>'Resp. 1'!B37</f>
        <v>Capacità di Programmazione: Tempestività nella predisposizione dei documenti di programmazione</v>
      </c>
      <c r="B26" s="96"/>
      <c r="C26" s="104"/>
      <c r="D26" s="92">
        <f t="shared" si="10"/>
        <v>0</v>
      </c>
      <c r="E26" s="93"/>
      <c r="F26" s="94" t="str">
        <f t="shared" si="6"/>
        <v>X</v>
      </c>
      <c r="G26" s="94" t="str">
        <f t="shared" si="7"/>
        <v/>
      </c>
      <c r="H26" s="94" t="str">
        <f t="shared" si="8"/>
        <v/>
      </c>
      <c r="I26" s="94" t="str">
        <f t="shared" si="9"/>
        <v/>
      </c>
      <c r="J26" s="94" t="str">
        <f t="shared" si="11"/>
        <v/>
      </c>
    </row>
    <row r="27" spans="1:10" s="105" customFormat="1" ht="27" customHeight="1" x14ac:dyDescent="0.25">
      <c r="A27" s="96">
        <f>'Resp. 1'!B38</f>
        <v>0</v>
      </c>
      <c r="B27" s="96"/>
      <c r="C27" s="104"/>
      <c r="D27" s="92">
        <f t="shared" si="10"/>
        <v>0</v>
      </c>
      <c r="E27" s="93"/>
      <c r="F27" s="94" t="str">
        <f t="shared" si="6"/>
        <v>X</v>
      </c>
      <c r="G27" s="94" t="str">
        <f t="shared" si="7"/>
        <v/>
      </c>
      <c r="H27" s="94" t="str">
        <f t="shared" si="8"/>
        <v/>
      </c>
      <c r="I27" s="94" t="str">
        <f t="shared" si="9"/>
        <v/>
      </c>
      <c r="J27" s="94" t="str">
        <f t="shared" si="11"/>
        <v/>
      </c>
    </row>
    <row r="28" spans="1:10" s="105" customFormat="1" ht="27" customHeight="1" x14ac:dyDescent="0.25">
      <c r="A28" s="96">
        <f>'Resp. 1'!B39</f>
        <v>0</v>
      </c>
      <c r="B28" s="96"/>
      <c r="C28" s="106"/>
      <c r="D28" s="92">
        <f t="shared" si="10"/>
        <v>0</v>
      </c>
      <c r="E28" s="93"/>
      <c r="F28" s="94" t="str">
        <f t="shared" si="6"/>
        <v>X</v>
      </c>
      <c r="G28" s="94" t="str">
        <f t="shared" si="7"/>
        <v/>
      </c>
      <c r="H28" s="94" t="str">
        <f t="shared" si="8"/>
        <v/>
      </c>
      <c r="I28" s="94" t="str">
        <f t="shared" si="9"/>
        <v/>
      </c>
      <c r="J28" s="94" t="str">
        <f t="shared" si="11"/>
        <v/>
      </c>
    </row>
    <row r="29" spans="1:10" s="105" customFormat="1" ht="27" customHeight="1" x14ac:dyDescent="0.25">
      <c r="A29" s="96">
        <f>'Resp. 1'!B40</f>
        <v>0</v>
      </c>
      <c r="B29" s="96"/>
      <c r="C29" s="106"/>
      <c r="D29" s="92">
        <f t="shared" si="10"/>
        <v>0</v>
      </c>
      <c r="E29" s="93"/>
      <c r="F29" s="94" t="str">
        <f t="shared" si="6"/>
        <v>X</v>
      </c>
      <c r="G29" s="94" t="str">
        <f t="shared" si="7"/>
        <v/>
      </c>
      <c r="H29" s="94" t="str">
        <f t="shared" si="8"/>
        <v/>
      </c>
      <c r="I29" s="94" t="str">
        <f t="shared" si="9"/>
        <v/>
      </c>
      <c r="J29" s="94" t="str">
        <f t="shared" si="11"/>
        <v/>
      </c>
    </row>
    <row r="30" spans="1:10" s="105" customFormat="1" ht="27" customHeight="1" x14ac:dyDescent="0.25">
      <c r="A30" s="96">
        <f>'Resp. 1'!B41</f>
        <v>0</v>
      </c>
      <c r="B30" s="96"/>
      <c r="C30" s="106"/>
      <c r="D30" s="92">
        <f t="shared" si="10"/>
        <v>0</v>
      </c>
      <c r="E30" s="93"/>
      <c r="F30" s="94" t="str">
        <f t="shared" si="6"/>
        <v>X</v>
      </c>
      <c r="G30" s="94" t="str">
        <f t="shared" si="7"/>
        <v/>
      </c>
      <c r="H30" s="94" t="str">
        <f t="shared" si="8"/>
        <v/>
      </c>
      <c r="I30" s="94" t="str">
        <f t="shared" si="9"/>
        <v/>
      </c>
      <c r="J30" s="94" t="str">
        <f t="shared" si="11"/>
        <v/>
      </c>
    </row>
    <row r="31" spans="1:10" s="105" customFormat="1" ht="27" customHeight="1" x14ac:dyDescent="0.25">
      <c r="A31" s="96">
        <f>'Resp. 1'!B42</f>
        <v>0</v>
      </c>
      <c r="B31" s="96"/>
      <c r="C31" s="106"/>
      <c r="D31" s="92">
        <f t="shared" si="10"/>
        <v>0</v>
      </c>
      <c r="E31" s="93"/>
      <c r="F31" s="94" t="str">
        <f t="shared" si="6"/>
        <v>X</v>
      </c>
      <c r="G31" s="94" t="str">
        <f t="shared" si="7"/>
        <v/>
      </c>
      <c r="H31" s="94" t="str">
        <f t="shared" si="8"/>
        <v/>
      </c>
      <c r="I31" s="94" t="str">
        <f t="shared" si="9"/>
        <v/>
      </c>
      <c r="J31" s="94" t="str">
        <f t="shared" si="11"/>
        <v/>
      </c>
    </row>
    <row r="32" spans="1:10" ht="42" customHeight="1" x14ac:dyDescent="0.25">
      <c r="A32" s="299" t="s">
        <v>248</v>
      </c>
      <c r="B32" s="299" t="s">
        <v>249</v>
      </c>
      <c r="C32" s="88" t="s">
        <v>239</v>
      </c>
      <c r="D32" s="88" t="s">
        <v>240</v>
      </c>
      <c r="E32" s="88" t="s">
        <v>241</v>
      </c>
      <c r="F32" s="107" t="s">
        <v>250</v>
      </c>
      <c r="G32" s="107" t="s">
        <v>251</v>
      </c>
      <c r="H32" s="107" t="s">
        <v>252</v>
      </c>
      <c r="I32" s="107" t="s">
        <v>253</v>
      </c>
      <c r="J32" s="107" t="s">
        <v>254</v>
      </c>
    </row>
    <row r="33" spans="1:11" s="105" customFormat="1" ht="49.5" customHeight="1" x14ac:dyDescent="0.25">
      <c r="A33" s="96" t="s">
        <v>321</v>
      </c>
      <c r="B33" s="96" t="s">
        <v>322</v>
      </c>
      <c r="C33" s="106">
        <v>20</v>
      </c>
      <c r="D33" s="92">
        <f>E33/100</f>
        <v>0</v>
      </c>
      <c r="E33" s="93"/>
      <c r="F33" s="94" t="str">
        <f t="shared" si="6"/>
        <v>X</v>
      </c>
      <c r="G33" s="94" t="str">
        <f t="shared" si="7"/>
        <v/>
      </c>
      <c r="H33" s="94" t="str">
        <f t="shared" si="8"/>
        <v/>
      </c>
      <c r="I33" s="94" t="str">
        <f t="shared" si="9"/>
        <v/>
      </c>
      <c r="J33" s="94" t="str">
        <f t="shared" ref="J33:J39" si="12">IF(AND(E33&gt;90,E33&lt;=100),"X","")</f>
        <v/>
      </c>
    </row>
    <row r="34" spans="1:11" s="105" customFormat="1" ht="18.75" customHeight="1" x14ac:dyDescent="0.25">
      <c r="A34" s="96"/>
      <c r="B34" s="96"/>
      <c r="C34" s="106"/>
      <c r="D34" s="92">
        <f t="shared" ref="D34:D39" si="13">E34/100</f>
        <v>0</v>
      </c>
      <c r="E34" s="93"/>
      <c r="F34" s="94" t="str">
        <f t="shared" si="6"/>
        <v>X</v>
      </c>
      <c r="G34" s="94" t="str">
        <f t="shared" si="7"/>
        <v/>
      </c>
      <c r="H34" s="94" t="str">
        <f t="shared" si="8"/>
        <v/>
      </c>
      <c r="I34" s="94" t="str">
        <f t="shared" si="9"/>
        <v/>
      </c>
      <c r="J34" s="94" t="str">
        <f t="shared" si="12"/>
        <v/>
      </c>
    </row>
    <row r="35" spans="1:11" s="105" customFormat="1" ht="18.75" customHeight="1" x14ac:dyDescent="0.25">
      <c r="A35" s="96"/>
      <c r="B35" s="96"/>
      <c r="C35" s="106"/>
      <c r="D35" s="92">
        <f t="shared" si="13"/>
        <v>0</v>
      </c>
      <c r="E35" s="93"/>
      <c r="F35" s="94" t="str">
        <f>IF(E35&lt;=20,"X","")</f>
        <v>X</v>
      </c>
      <c r="G35" s="94" t="str">
        <f>IF(AND(E35&gt;20,E35&lt;=50),"X","")</f>
        <v/>
      </c>
      <c r="H35" s="94" t="str">
        <f>IF(AND(E35&gt;50,E35&lt;=70),"X","")</f>
        <v/>
      </c>
      <c r="I35" s="94" t="str">
        <f>IF(AND(E35&gt;70,E35&lt;=90),"X","")</f>
        <v/>
      </c>
      <c r="J35" s="94" t="str">
        <f t="shared" si="12"/>
        <v/>
      </c>
    </row>
    <row r="36" spans="1:11" s="105" customFormat="1" ht="18.75" customHeight="1" x14ac:dyDescent="0.25">
      <c r="A36" s="96"/>
      <c r="B36" s="96"/>
      <c r="C36" s="106"/>
      <c r="D36" s="92">
        <f t="shared" si="13"/>
        <v>0</v>
      </c>
      <c r="E36" s="93"/>
      <c r="F36" s="94" t="str">
        <f>IF(E36&lt;=20,"X","")</f>
        <v>X</v>
      </c>
      <c r="G36" s="94" t="str">
        <f>IF(AND(E36&gt;20,E36&lt;=50),"X","")</f>
        <v/>
      </c>
      <c r="H36" s="94" t="str">
        <f>IF(AND(E36&gt;50,E36&lt;=70),"X","")</f>
        <v/>
      </c>
      <c r="I36" s="94" t="str">
        <f>IF(AND(E36&gt;70,E36&lt;=90),"X","")</f>
        <v/>
      </c>
      <c r="J36" s="94" t="str">
        <f t="shared" si="12"/>
        <v/>
      </c>
    </row>
    <row r="37" spans="1:11" s="105" customFormat="1" ht="18.75" customHeight="1" x14ac:dyDescent="0.25">
      <c r="A37" s="96"/>
      <c r="B37" s="96"/>
      <c r="C37" s="106"/>
      <c r="D37" s="92">
        <f t="shared" si="13"/>
        <v>0</v>
      </c>
      <c r="E37" s="93"/>
      <c r="F37" s="94" t="str">
        <f>IF(E37&lt;=20,"X","")</f>
        <v>X</v>
      </c>
      <c r="G37" s="94" t="str">
        <f>IF(AND(E37&gt;20,E37&lt;=50),"X","")</f>
        <v/>
      </c>
      <c r="H37" s="94" t="str">
        <f>IF(AND(E37&gt;50,E37&lt;=70),"X","")</f>
        <v/>
      </c>
      <c r="I37" s="94" t="str">
        <f>IF(AND(E37&gt;70,E37&lt;=90),"X","")</f>
        <v/>
      </c>
      <c r="J37" s="94" t="str">
        <f t="shared" si="12"/>
        <v/>
      </c>
    </row>
    <row r="38" spans="1:11" s="105" customFormat="1" ht="18.75" customHeight="1" x14ac:dyDescent="0.25">
      <c r="A38" s="96"/>
      <c r="B38" s="96"/>
      <c r="C38" s="106"/>
      <c r="D38" s="92">
        <f t="shared" si="13"/>
        <v>0</v>
      </c>
      <c r="E38" s="93"/>
      <c r="F38" s="94" t="str">
        <f>IF(E38&lt;=20,"X","")</f>
        <v>X</v>
      </c>
      <c r="G38" s="94" t="str">
        <f>IF(AND(E38&gt;20,E38&lt;=50),"X","")</f>
        <v/>
      </c>
      <c r="H38" s="94" t="str">
        <f>IF(AND(E38&gt;50,E38&lt;=70),"X","")</f>
        <v/>
      </c>
      <c r="I38" s="94" t="str">
        <f>IF(AND(E38&gt;70,E38&lt;=90),"X","")</f>
        <v/>
      </c>
      <c r="J38" s="94" t="str">
        <f t="shared" si="12"/>
        <v/>
      </c>
    </row>
    <row r="39" spans="1:11" s="105" customFormat="1" ht="18.75" customHeight="1" x14ac:dyDescent="0.25">
      <c r="A39" s="96"/>
      <c r="B39" s="96"/>
      <c r="C39" s="106"/>
      <c r="D39" s="92">
        <f t="shared" si="13"/>
        <v>0</v>
      </c>
      <c r="E39" s="93"/>
      <c r="F39" s="94" t="str">
        <f>IF(E39&lt;=20,"X","")</f>
        <v>X</v>
      </c>
      <c r="G39" s="94" t="str">
        <f>IF(AND(E39&gt;20,E39&lt;=50),"X","")</f>
        <v/>
      </c>
      <c r="H39" s="94" t="str">
        <f>IF(AND(E39&gt;50,E39&lt;=70),"X","")</f>
        <v/>
      </c>
      <c r="I39" s="94" t="str">
        <f>IF(AND(E39&gt;70,E39&lt;=90),"X","")</f>
        <v/>
      </c>
      <c r="J39" s="94" t="str">
        <f t="shared" si="12"/>
        <v/>
      </c>
    </row>
    <row r="40" spans="1:11" ht="25.5" x14ac:dyDescent="0.25">
      <c r="A40" s="97" t="s">
        <v>255</v>
      </c>
      <c r="B40" s="98" t="str">
        <f>IF(C40=40,"Pesatura Adeguata","Pesatura Inadeguata")</f>
        <v>Pesatura Adeguata</v>
      </c>
      <c r="C40" s="106">
        <f>SUM(C24:C35)</f>
        <v>40</v>
      </c>
      <c r="D40" s="299"/>
      <c r="E40" s="100">
        <f>SUM(G40:J40)/C40</f>
        <v>0</v>
      </c>
      <c r="F40" s="108"/>
      <c r="G40" s="109">
        <f>IF(G24="x",C24*D24)+IF(G25="x",C25*D25)+IF(G26="x",C26*D26)+IF(G27="x",C27*D27)+IF(G28="x",C28*D28)+IF(G29="x",C29*D29)+IF(G30="x",C30*D30)+IF(G31="x",C31*D31)+IF(G33="x",C33*D33)+IF(G34="x",C34*D34)+IF(G35="x",C35*D35)+IF(G36="x",C36*D36)+IF(G37="x",C37*D37)+IF(G38="x",C38*D38)+IF(G39="x",C39*D39)</f>
        <v>0</v>
      </c>
      <c r="H40" s="109">
        <f>IF(H24="x",C24*D24)+IF(H25="x",C25*D25)+IF(H26="x",C26*D26)+IF(H27="x",C27*D27)+IF(H28="x",C28*D28)+IF(H29="x",C29*D29)+IF(H30="x",C30*D30)+IF(H31="x",C31*D31)+IF(H33="x",C33*D33)+IF(H34="x",C34*D34)+IF(H35="x",C35*D35)+IF(H36="x",C36*D36)+IF(H37="x",C37*D37)+IF(H38="x",C38*D38)+IF(H39="x",C39*D39)</f>
        <v>0</v>
      </c>
      <c r="I40" s="109">
        <f>IF(I24="x",C24*D24)+IF(I25="x",C25*D25)+IF(I26="x",C26*D26)+IF(I27="x",C27*D27)+IF(I28="x",C28*D28)+IF(I29="x",C29*D29)+IF(I30="x",C30*D30)+IF(I31="x",C31*D31)+IF(I33="x",C33*D33)+IF(I34="x",C34*D34)+IF(I35="x",C35*D35)+IF(I36="x",C36*D36)+IF(I37="x",C37*D37)+IF(I38="x",C38*D38)+IF(I39="x",C39*D39)</f>
        <v>0</v>
      </c>
      <c r="J40" s="109">
        <f>IF(J24="x",C24*D24)+IF(J25="x",C25*D25)+IF(J26="x",C26*D26)+IF(J27="x",C27*D27)+IF(J28="x",C28*D28)+IF(J29="x",C29*D29)+IF(J30="x",C30*D30)+IF(J31="x",C31*D31)+IF(J33="x",C33*D33)+IF(J34="x",C34*D34)+IF(J35="x",C35*D35)+IF(J36="x",C36*D36)+IF(J37="x",C37*D37)+IF(J38="x",C38*D38)+IF(J39="x",C39*D39)</f>
        <v>0</v>
      </c>
    </row>
    <row r="41" spans="1:11" s="117" customFormat="1" ht="18" customHeight="1" x14ac:dyDescent="0.25">
      <c r="A41" s="110"/>
      <c r="B41" s="111"/>
      <c r="C41" s="112"/>
      <c r="D41" s="112" t="s">
        <v>256</v>
      </c>
      <c r="E41" s="113"/>
      <c r="F41" s="114"/>
      <c r="G41" s="114"/>
      <c r="H41" s="114"/>
      <c r="I41" s="114"/>
      <c r="J41" s="115"/>
      <c r="K41" s="116"/>
    </row>
    <row r="42" spans="1:11" ht="16.5" customHeight="1" x14ac:dyDescent="0.25">
      <c r="A42" s="486" t="s">
        <v>257</v>
      </c>
      <c r="B42" s="487"/>
      <c r="C42" s="99">
        <f>SUM(G21:J21)</f>
        <v>0</v>
      </c>
      <c r="D42" s="118">
        <f>C42/60</f>
        <v>0</v>
      </c>
      <c r="E42" s="119"/>
      <c r="F42" s="120"/>
      <c r="G42" s="120"/>
      <c r="H42" s="120"/>
      <c r="I42" s="120"/>
      <c r="J42" s="121"/>
      <c r="K42" s="122"/>
    </row>
    <row r="43" spans="1:11" ht="17.25" customHeight="1" x14ac:dyDescent="0.25">
      <c r="A43" s="123" t="s">
        <v>200</v>
      </c>
      <c r="B43" s="124"/>
      <c r="C43" s="125"/>
      <c r="D43" s="125"/>
      <c r="E43" s="488" t="s">
        <v>258</v>
      </c>
      <c r="F43" s="488"/>
      <c r="G43" s="489"/>
      <c r="H43" s="126">
        <f>C42+C44</f>
        <v>0</v>
      </c>
      <c r="I43" s="125" t="s">
        <v>259</v>
      </c>
      <c r="J43" s="127"/>
      <c r="K43" s="122"/>
    </row>
    <row r="44" spans="1:11" ht="16.5" customHeight="1" x14ac:dyDescent="0.25">
      <c r="A44" s="486" t="s">
        <v>260</v>
      </c>
      <c r="B44" s="487"/>
      <c r="C44" s="99">
        <f>SUM(F40:J40)</f>
        <v>0</v>
      </c>
      <c r="D44" s="118" t="s">
        <v>256</v>
      </c>
      <c r="E44" s="119"/>
      <c r="F44" s="120"/>
      <c r="G44" s="120"/>
      <c r="H44" s="120"/>
      <c r="I44" s="120"/>
      <c r="J44" s="121"/>
      <c r="K44" s="122"/>
    </row>
    <row r="45" spans="1:11" ht="26.25" customHeight="1" x14ac:dyDescent="0.25">
      <c r="A45" s="128"/>
      <c r="B45" s="129"/>
      <c r="C45" s="129"/>
      <c r="D45" s="129"/>
      <c r="E45" s="130"/>
      <c r="F45" s="131"/>
      <c r="G45" s="131"/>
      <c r="H45" s="131"/>
      <c r="I45" s="131"/>
      <c r="J45" s="132"/>
      <c r="K45" s="122"/>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61" priority="31" stopIfTrue="1" operator="equal">
      <formula>"Pesatura Inadeguata"</formula>
    </cfRule>
  </conditionalFormatting>
  <conditionalFormatting sqref="F11">
    <cfRule type="cellIs" dxfId="60" priority="30" stopIfTrue="1" operator="equal">
      <formula>"x"</formula>
    </cfRule>
  </conditionalFormatting>
  <conditionalFormatting sqref="G11">
    <cfRule type="cellIs" dxfId="59" priority="27" stopIfTrue="1" operator="equal">
      <formula>"x"</formula>
    </cfRule>
    <cfRule type="cellIs" dxfId="58" priority="29" stopIfTrue="1" operator="equal">
      <formula>"x"</formula>
    </cfRule>
  </conditionalFormatting>
  <conditionalFormatting sqref="H11">
    <cfRule type="cellIs" dxfId="57" priority="28" stopIfTrue="1" operator="equal">
      <formula>"x"</formula>
    </cfRule>
  </conditionalFormatting>
  <conditionalFormatting sqref="I11">
    <cfRule type="cellIs" dxfId="56" priority="26" stopIfTrue="1" operator="equal">
      <formula>"x"</formula>
    </cfRule>
  </conditionalFormatting>
  <conditionalFormatting sqref="J11">
    <cfRule type="cellIs" dxfId="55" priority="25" stopIfTrue="1" operator="equal">
      <formula>"x"</formula>
    </cfRule>
  </conditionalFormatting>
  <conditionalFormatting sqref="F12">
    <cfRule type="cellIs" dxfId="54" priority="24" stopIfTrue="1" operator="equal">
      <formula>"x"</formula>
    </cfRule>
  </conditionalFormatting>
  <conditionalFormatting sqref="G12">
    <cfRule type="cellIs" dxfId="53" priority="21" stopIfTrue="1" operator="equal">
      <formula>"x"</formula>
    </cfRule>
    <cfRule type="cellIs" dxfId="52" priority="23" stopIfTrue="1" operator="equal">
      <formula>"x"</formula>
    </cfRule>
  </conditionalFormatting>
  <conditionalFormatting sqref="H12">
    <cfRule type="cellIs" dxfId="51" priority="22" stopIfTrue="1" operator="equal">
      <formula>"x"</formula>
    </cfRule>
  </conditionalFormatting>
  <conditionalFormatting sqref="I12">
    <cfRule type="cellIs" dxfId="50" priority="20" stopIfTrue="1" operator="equal">
      <formula>"x"</formula>
    </cfRule>
  </conditionalFormatting>
  <conditionalFormatting sqref="J12">
    <cfRule type="cellIs" dxfId="49" priority="19" stopIfTrue="1" operator="equal">
      <formula>"x"</formula>
    </cfRule>
  </conditionalFormatting>
  <conditionalFormatting sqref="F24:F31">
    <cfRule type="cellIs" dxfId="48" priority="18" stopIfTrue="1" operator="equal">
      <formula>"x"</formula>
    </cfRule>
  </conditionalFormatting>
  <conditionalFormatting sqref="G24:G31">
    <cfRule type="cellIs" dxfId="47" priority="15" stopIfTrue="1" operator="equal">
      <formula>"x"</formula>
    </cfRule>
    <cfRule type="cellIs" dxfId="46" priority="17" stopIfTrue="1" operator="equal">
      <formula>"x"</formula>
    </cfRule>
  </conditionalFormatting>
  <conditionalFormatting sqref="H24:H31">
    <cfRule type="cellIs" dxfId="45" priority="16" stopIfTrue="1" operator="equal">
      <formula>"x"</formula>
    </cfRule>
  </conditionalFormatting>
  <conditionalFormatting sqref="I24:I31">
    <cfRule type="cellIs" dxfId="44" priority="14" stopIfTrue="1" operator="equal">
      <formula>"x"</formula>
    </cfRule>
  </conditionalFormatting>
  <conditionalFormatting sqref="J24:J31">
    <cfRule type="cellIs" dxfId="43" priority="13" stopIfTrue="1" operator="equal">
      <formula>"x"</formula>
    </cfRule>
  </conditionalFormatting>
  <conditionalFormatting sqref="F33:F39">
    <cfRule type="cellIs" dxfId="42" priority="12" stopIfTrue="1" operator="equal">
      <formula>"x"</formula>
    </cfRule>
  </conditionalFormatting>
  <conditionalFormatting sqref="G33:G39">
    <cfRule type="cellIs" dxfId="41" priority="9" stopIfTrue="1" operator="equal">
      <formula>"x"</formula>
    </cfRule>
    <cfRule type="cellIs" dxfId="40" priority="11" stopIfTrue="1" operator="equal">
      <formula>"x"</formula>
    </cfRule>
  </conditionalFormatting>
  <conditionalFormatting sqref="H33:H39">
    <cfRule type="cellIs" dxfId="39" priority="10" stopIfTrue="1" operator="equal">
      <formula>"x"</formula>
    </cfRule>
  </conditionalFormatting>
  <conditionalFormatting sqref="I33:I39">
    <cfRule type="cellIs" dxfId="38" priority="8" stopIfTrue="1" operator="equal">
      <formula>"x"</formula>
    </cfRule>
  </conditionalFormatting>
  <conditionalFormatting sqref="J33:J39">
    <cfRule type="cellIs" dxfId="37" priority="7" stopIfTrue="1" operator="equal">
      <formula>"x"</formula>
    </cfRule>
  </conditionalFormatting>
  <conditionalFormatting sqref="F13:F20">
    <cfRule type="cellIs" dxfId="36" priority="6" stopIfTrue="1" operator="equal">
      <formula>"x"</formula>
    </cfRule>
  </conditionalFormatting>
  <conditionalFormatting sqref="G13:G20">
    <cfRule type="cellIs" dxfId="35" priority="3" stopIfTrue="1" operator="equal">
      <formula>"x"</formula>
    </cfRule>
    <cfRule type="cellIs" dxfId="34" priority="5" stopIfTrue="1" operator="equal">
      <formula>"x"</formula>
    </cfRule>
  </conditionalFormatting>
  <conditionalFormatting sqref="H13:H20">
    <cfRule type="cellIs" dxfId="33" priority="4" stopIfTrue="1" operator="equal">
      <formula>"x"</formula>
    </cfRule>
  </conditionalFormatting>
  <conditionalFormatting sqref="I13:I20">
    <cfRule type="cellIs" dxfId="32" priority="2" stopIfTrue="1" operator="equal">
      <formula>"x"</formula>
    </cfRule>
  </conditionalFormatting>
  <conditionalFormatting sqref="J13:J20">
    <cfRule type="cellIs" dxfId="31" priority="1" stopIfTrue="1" operator="equal">
      <formula>"x"</formula>
    </cfRule>
  </conditionalFormatting>
  <pageMargins left="0.7" right="0.7" top="0.75" bottom="0.75" header="0.3" footer="0.3"/>
  <pageSetup paperSize="9" scale="65"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topLeftCell="A31" workbookViewId="0">
      <selection activeCell="A31" sqref="A1:IV65536"/>
    </sheetView>
  </sheetViews>
  <sheetFormatPr defaultRowHeight="12.75" x14ac:dyDescent="0.25"/>
  <cols>
    <col min="1" max="1" width="48.5703125" style="83" customWidth="1"/>
    <col min="2" max="2" width="52.5703125" style="83" customWidth="1"/>
    <col min="3" max="3" width="10.140625" style="83" customWidth="1"/>
    <col min="4" max="4" width="8.85546875" style="83" hidden="1" customWidth="1"/>
    <col min="5" max="5" width="9.28515625" style="83" customWidth="1"/>
    <col min="6" max="10" width="16" style="83" customWidth="1"/>
    <col min="11" max="16384" width="9.140625" style="83"/>
  </cols>
  <sheetData>
    <row r="1" spans="1:10" s="67" customFormat="1" ht="21.75" customHeight="1" x14ac:dyDescent="0.25">
      <c r="A1" s="490" t="str">
        <f>'Elenco P.I. TRASVERSALE'!B2</f>
        <v>Comune di Perfugas</v>
      </c>
      <c r="B1" s="491"/>
      <c r="C1" s="491"/>
      <c r="D1" s="491"/>
      <c r="E1" s="491"/>
      <c r="F1" s="491"/>
      <c r="G1" s="491"/>
      <c r="H1" s="491"/>
      <c r="I1" s="491"/>
      <c r="J1" s="492"/>
    </row>
    <row r="2" spans="1:10" s="67" customFormat="1" ht="19.5" customHeight="1" x14ac:dyDescent="0.25">
      <c r="A2" s="68" t="s">
        <v>0</v>
      </c>
      <c r="B2" s="69" t="str">
        <f>'Elenco P.I. TRASVERSALE'!B7</f>
        <v>TUTTI I CDR</v>
      </c>
      <c r="C2" s="70"/>
      <c r="D2" s="70"/>
      <c r="E2" s="70"/>
      <c r="F2" s="71" t="s">
        <v>225</v>
      </c>
      <c r="G2" s="71" t="s">
        <v>226</v>
      </c>
      <c r="H2" s="70"/>
      <c r="I2" s="71" t="s">
        <v>227</v>
      </c>
      <c r="J2" s="72"/>
    </row>
    <row r="3" spans="1:10" s="67" customFormat="1" ht="19.5" customHeight="1" x14ac:dyDescent="0.25">
      <c r="A3" s="68" t="s">
        <v>228</v>
      </c>
      <c r="B3" s="73"/>
      <c r="C3" s="70"/>
      <c r="D3" s="70"/>
      <c r="E3" s="70"/>
      <c r="F3" s="74"/>
      <c r="G3" s="74"/>
      <c r="H3" s="70"/>
      <c r="I3" s="75">
        <v>2019</v>
      </c>
      <c r="J3" s="72"/>
    </row>
    <row r="4" spans="1:10" s="67" customFormat="1" ht="19.5" customHeight="1" x14ac:dyDescent="0.25">
      <c r="A4" s="68" t="s">
        <v>229</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493" t="s">
        <v>230</v>
      </c>
      <c r="B6" s="493"/>
      <c r="C6" s="493"/>
      <c r="D6" s="493"/>
      <c r="E6" s="493"/>
      <c r="F6" s="495" t="s">
        <v>231</v>
      </c>
      <c r="G6" s="495"/>
      <c r="H6" s="495"/>
      <c r="I6" s="495"/>
      <c r="J6" s="495"/>
    </row>
    <row r="7" spans="1:10" ht="15.75" customHeight="1" x14ac:dyDescent="0.25">
      <c r="A7" s="494"/>
      <c r="B7" s="494"/>
      <c r="C7" s="494"/>
      <c r="D7" s="494"/>
      <c r="E7" s="494"/>
      <c r="F7" s="299">
        <v>1</v>
      </c>
      <c r="G7" s="299">
        <v>2</v>
      </c>
      <c r="H7" s="299">
        <v>3</v>
      </c>
      <c r="I7" s="299">
        <v>4</v>
      </c>
      <c r="J7" s="299">
        <v>5</v>
      </c>
    </row>
    <row r="8" spans="1:10" ht="15.75" customHeight="1" x14ac:dyDescent="0.25">
      <c r="A8" s="494"/>
      <c r="B8" s="494"/>
      <c r="C8" s="494"/>
      <c r="D8" s="494"/>
      <c r="E8" s="494"/>
      <c r="F8" s="85" t="s">
        <v>232</v>
      </c>
      <c r="G8" s="85" t="s">
        <v>233</v>
      </c>
      <c r="H8" s="86" t="s">
        <v>234</v>
      </c>
      <c r="I8" s="86" t="s">
        <v>235</v>
      </c>
      <c r="J8" s="86" t="s">
        <v>236</v>
      </c>
    </row>
    <row r="9" spans="1:10" ht="4.5" customHeight="1" x14ac:dyDescent="0.25">
      <c r="A9" s="496"/>
      <c r="B9" s="496"/>
      <c r="C9" s="496"/>
      <c r="D9" s="496"/>
      <c r="E9" s="496"/>
      <c r="F9" s="496"/>
      <c r="G9" s="496"/>
      <c r="H9" s="496"/>
      <c r="I9" s="496"/>
      <c r="J9" s="496"/>
    </row>
    <row r="10" spans="1:10" ht="32.25" customHeight="1" x14ac:dyDescent="0.25">
      <c r="A10" s="87" t="s">
        <v>237</v>
      </c>
      <c r="B10" s="87" t="s">
        <v>238</v>
      </c>
      <c r="C10" s="88" t="s">
        <v>239</v>
      </c>
      <c r="D10" s="88" t="s">
        <v>240</v>
      </c>
      <c r="E10" s="88" t="s">
        <v>241</v>
      </c>
      <c r="F10" s="88" t="s">
        <v>242</v>
      </c>
      <c r="G10" s="88" t="s">
        <v>57</v>
      </c>
      <c r="H10" s="88" t="s">
        <v>243</v>
      </c>
      <c r="I10" s="88" t="s">
        <v>244</v>
      </c>
      <c r="J10" s="88" t="s">
        <v>245</v>
      </c>
    </row>
    <row r="11" spans="1:10" ht="57.75" customHeight="1" x14ac:dyDescent="0.25">
      <c r="A11" s="89" t="str">
        <f>'Resp. 1'!B16</f>
        <v xml:space="preserve">Garantire il miglioramento della tempistica nei pagamenti rispetto allo standard relativo al 2020 </v>
      </c>
      <c r="B11" s="90"/>
      <c r="C11" s="91"/>
      <c r="D11" s="92">
        <f t="shared" ref="D11:D20" si="0">E11/100</f>
        <v>0</v>
      </c>
      <c r="E11" s="93"/>
      <c r="F11" s="94" t="str">
        <f>IF(E11&lt;=20,"X","")</f>
        <v>X</v>
      </c>
      <c r="G11" s="94" t="str">
        <f>IF(AND(E11&gt;20,E11&lt;=50),"X","")</f>
        <v/>
      </c>
      <c r="H11" s="94" t="str">
        <f>IF(AND(E11&gt;50,E11&lt;=70),"X","")</f>
        <v/>
      </c>
      <c r="I11" s="94" t="str">
        <f>IF(AND(E11&gt;70,E11&lt;=90),"X","")</f>
        <v/>
      </c>
      <c r="J11" s="94" t="str">
        <f>IF(AND(E11&gt;90,E11&lt;=100),"X","")</f>
        <v/>
      </c>
    </row>
    <row r="12" spans="1:10" ht="105" customHeight="1" x14ac:dyDescent="0.25">
      <c r="A12" s="89" t="str">
        <f>'Resp. 1'!B17</f>
        <v>Garantire un'efficace presidio degli elementi costitutivi ( approvvigionamento dei fattori produttivi; tempi di produzione; capacità di fronteggiare gli imprevisti; comunicazione interna;  etc.) del funzionamento dell'organizzazione al fine di definire e assicurare uno standard di funzionamento adeguato alle attese dell'amministrazione</v>
      </c>
      <c r="B12" s="96"/>
      <c r="C12" s="91"/>
      <c r="D12" s="92">
        <f t="shared" si="0"/>
        <v>0</v>
      </c>
      <c r="E12" s="93"/>
      <c r="F12" s="94" t="str">
        <f t="shared" ref="F12:F20" si="1">IF(E12&lt;=20,"X","")</f>
        <v>X</v>
      </c>
      <c r="G12" s="94" t="str">
        <f t="shared" ref="G12:G20" si="2">IF(AND(E12&gt;20,E12&lt;=50),"X","")</f>
        <v/>
      </c>
      <c r="H12" s="94" t="str">
        <f t="shared" ref="H12:H20" si="3">IF(AND(E12&gt;50,E12&lt;=70),"X","")</f>
        <v/>
      </c>
      <c r="I12" s="94" t="str">
        <f t="shared" ref="I12:I20" si="4">IF(AND(E12&gt;70,E12&lt;=90),"X","")</f>
        <v/>
      </c>
      <c r="J12" s="94" t="str">
        <f t="shared" ref="J12:J20" si="5">IF(AND(E12&gt;90,E12&lt;=100),"X","")</f>
        <v/>
      </c>
    </row>
    <row r="13" spans="1:10" ht="102.75" customHeight="1" x14ac:dyDescent="0.25">
      <c r="A13" s="89" t="str">
        <f>'Resp. 1'!B18</f>
        <v xml:space="preserve">Garantire il completamento delle procedure di reclutamento, avvio delle procedure di selezione del personale  programmate </v>
      </c>
      <c r="B13" s="96"/>
      <c r="C13" s="93"/>
      <c r="D13" s="92">
        <f t="shared" si="0"/>
        <v>0</v>
      </c>
      <c r="E13" s="93"/>
      <c r="F13" s="94" t="str">
        <f t="shared" si="1"/>
        <v>X</v>
      </c>
      <c r="G13" s="94" t="str">
        <f t="shared" si="2"/>
        <v/>
      </c>
      <c r="H13" s="94" t="str">
        <f t="shared" si="3"/>
        <v/>
      </c>
      <c r="I13" s="94" t="str">
        <f t="shared" si="4"/>
        <v/>
      </c>
      <c r="J13" s="94" t="str">
        <f t="shared" si="5"/>
        <v/>
      </c>
    </row>
    <row r="14" spans="1:10" ht="57.75" customHeight="1" x14ac:dyDescent="0.25">
      <c r="A14" s="89" t="str">
        <f>'Resp. 1'!B19</f>
        <v xml:space="preserve"> Garantire la soddisfazione dell'utenza e la pronta risposta alle istanze presentate</v>
      </c>
      <c r="B14" s="96"/>
      <c r="C14" s="93"/>
      <c r="D14" s="92">
        <f t="shared" si="0"/>
        <v>0</v>
      </c>
      <c r="E14" s="93"/>
      <c r="F14" s="94" t="str">
        <f t="shared" si="1"/>
        <v>X</v>
      </c>
      <c r="G14" s="94" t="str">
        <f t="shared" si="2"/>
        <v/>
      </c>
      <c r="H14" s="94" t="str">
        <f t="shared" si="3"/>
        <v/>
      </c>
      <c r="I14" s="94" t="str">
        <f t="shared" si="4"/>
        <v/>
      </c>
      <c r="J14" s="94" t="str">
        <f t="shared" si="5"/>
        <v/>
      </c>
    </row>
    <row r="15" spans="1:10" ht="57.75" customHeight="1" x14ac:dyDescent="0.25">
      <c r="A15" s="89" t="str">
        <f>'Resp. 1'!B20</f>
        <v>Attuazione delle misure previste dalla normativa e dal PTPCT dell'ente in materia di trasparenza e anticorruzione</v>
      </c>
      <c r="B15" s="96"/>
      <c r="C15" s="93"/>
      <c r="D15" s="92">
        <f t="shared" si="0"/>
        <v>0</v>
      </c>
      <c r="E15" s="93"/>
      <c r="F15" s="94" t="str">
        <f t="shared" si="1"/>
        <v>X</v>
      </c>
      <c r="G15" s="94" t="str">
        <f t="shared" si="2"/>
        <v/>
      </c>
      <c r="H15" s="94" t="str">
        <f t="shared" si="3"/>
        <v/>
      </c>
      <c r="I15" s="94" t="str">
        <f t="shared" si="4"/>
        <v/>
      </c>
      <c r="J15" s="94" t="str">
        <f t="shared" si="5"/>
        <v/>
      </c>
    </row>
    <row r="16" spans="1:10" ht="57.75" customHeight="1" x14ac:dyDescent="0.25">
      <c r="A16" s="89" t="str">
        <f>'Resp. 1'!B21</f>
        <v xml:space="preserve">Piano Transizione Digitale: perseguimento obiettivi locali. Adeguamento infrastrutture digitali, migrazione in cloud dei CED. Applicazione codice di condotta tecnologica ed esperti, per i progetti di sviluppo digitale. App IO: sviluppo servizi digitali e fruibilità sulla piattaforma </v>
      </c>
      <c r="B16" s="96"/>
      <c r="C16" s="93"/>
      <c r="D16" s="92">
        <f t="shared" si="0"/>
        <v>0</v>
      </c>
      <c r="E16" s="93"/>
      <c r="F16" s="94" t="str">
        <f t="shared" si="1"/>
        <v>X</v>
      </c>
      <c r="G16" s="94" t="str">
        <f t="shared" si="2"/>
        <v/>
      </c>
      <c r="H16" s="94" t="str">
        <f t="shared" si="3"/>
        <v/>
      </c>
      <c r="I16" s="94" t="str">
        <f t="shared" si="4"/>
        <v/>
      </c>
      <c r="J16" s="94" t="str">
        <f t="shared" si="5"/>
        <v/>
      </c>
    </row>
    <row r="17" spans="1:10" ht="57.75" customHeight="1" x14ac:dyDescent="0.25">
      <c r="A17" s="89" t="str">
        <f>'Resp. 1'!B22</f>
        <v>Assicurare l'implementazione degli strumenti informatici necessari a rendere i processi maggiormente veloci e controllabili, garantire la sicurezza delle informazioni gestite, fornire possibilità di accesso ai servizi da parte dei cittadini</v>
      </c>
      <c r="B17" s="89"/>
      <c r="C17" s="93">
        <v>60</v>
      </c>
      <c r="D17" s="92">
        <f t="shared" si="0"/>
        <v>0</v>
      </c>
      <c r="E17" s="93"/>
      <c r="F17" s="94" t="str">
        <f t="shared" si="1"/>
        <v>X</v>
      </c>
      <c r="G17" s="94" t="str">
        <f t="shared" si="2"/>
        <v/>
      </c>
      <c r="H17" s="94" t="str">
        <f t="shared" si="3"/>
        <v/>
      </c>
      <c r="I17" s="94" t="str">
        <f t="shared" si="4"/>
        <v/>
      </c>
      <c r="J17" s="94" t="str">
        <f t="shared" si="5"/>
        <v/>
      </c>
    </row>
    <row r="18" spans="1:10" ht="26.25" customHeight="1" x14ac:dyDescent="0.25">
      <c r="A18" s="89">
        <f>'Resp. 1'!B23</f>
        <v>0</v>
      </c>
      <c r="B18" s="96"/>
      <c r="C18" s="93"/>
      <c r="D18" s="92">
        <f t="shared" si="0"/>
        <v>0</v>
      </c>
      <c r="E18" s="93"/>
      <c r="F18" s="94" t="str">
        <f t="shared" si="1"/>
        <v>X</v>
      </c>
      <c r="G18" s="94" t="str">
        <f t="shared" si="2"/>
        <v/>
      </c>
      <c r="H18" s="94" t="str">
        <f t="shared" si="3"/>
        <v/>
      </c>
      <c r="I18" s="94" t="str">
        <f t="shared" si="4"/>
        <v/>
      </c>
      <c r="J18" s="94" t="str">
        <f t="shared" si="5"/>
        <v/>
      </c>
    </row>
    <row r="19" spans="1:10" ht="26.25" customHeight="1" x14ac:dyDescent="0.25">
      <c r="A19" s="89">
        <f>'Resp. 1'!B24</f>
        <v>0</v>
      </c>
      <c r="B19" s="96"/>
      <c r="C19" s="93"/>
      <c r="D19" s="92">
        <f t="shared" si="0"/>
        <v>0</v>
      </c>
      <c r="E19" s="93"/>
      <c r="F19" s="94" t="str">
        <f t="shared" si="1"/>
        <v>X</v>
      </c>
      <c r="G19" s="94" t="str">
        <f t="shared" si="2"/>
        <v/>
      </c>
      <c r="H19" s="94" t="str">
        <f t="shared" si="3"/>
        <v/>
      </c>
      <c r="I19" s="94" t="str">
        <f t="shared" si="4"/>
        <v/>
      </c>
      <c r="J19" s="94" t="str">
        <f t="shared" si="5"/>
        <v/>
      </c>
    </row>
    <row r="20" spans="1:10" ht="26.25" customHeight="1" x14ac:dyDescent="0.25">
      <c r="A20" s="89">
        <f>'Resp. 1'!B25</f>
        <v>0</v>
      </c>
      <c r="B20" s="96"/>
      <c r="C20" s="93"/>
      <c r="D20" s="92">
        <f t="shared" si="0"/>
        <v>0</v>
      </c>
      <c r="E20" s="93"/>
      <c r="F20" s="94" t="str">
        <f t="shared" si="1"/>
        <v>X</v>
      </c>
      <c r="G20" s="94" t="str">
        <f t="shared" si="2"/>
        <v/>
      </c>
      <c r="H20" s="94" t="str">
        <f t="shared" si="3"/>
        <v/>
      </c>
      <c r="I20" s="94" t="str">
        <f t="shared" si="4"/>
        <v/>
      </c>
      <c r="J20" s="94" t="str">
        <f t="shared" si="5"/>
        <v/>
      </c>
    </row>
    <row r="21" spans="1:10" x14ac:dyDescent="0.25">
      <c r="A21" s="97" t="s">
        <v>246</v>
      </c>
      <c r="B21" s="98" t="str">
        <f>IF(C21=60,"Pesatura Adeguata","Pesatura Inadeguata")</f>
        <v>Pesatura Adeguata</v>
      </c>
      <c r="C21" s="99">
        <f>SUM(C11:C20)</f>
        <v>60</v>
      </c>
      <c r="D21" s="99"/>
      <c r="E21" s="100">
        <f>SUM(G21:J21)/C21</f>
        <v>0</v>
      </c>
      <c r="F21" s="101"/>
      <c r="G21" s="102">
        <f>IF(G11="x",C11*D11)+IF(G12="x",C12*D12)+IF(G13="x",C13*D13)+IF(G14="x",C14*D14)+IF(G15="x",C15*D15)+IF(G16="x",C16*D16)+IF(G17="x",C17*D17)+IF(G18="x",C18*D18)+IF(G19="x",C19*D19)+IF(G20="x",C20*D20)</f>
        <v>0</v>
      </c>
      <c r="H21" s="102">
        <f>IF(H11="x",C11*D11)+IF(H12="x",C12*D12)+IF(H13="x",C13*D13)+IF(H14="x",C14*D14)+IF(H15="x",C15*D15)+IF(H16="x",C16*D16)+IF(H17="x",C17*D17)+IF(H18="x",C18*D18)+IF(H19="x",C19*D19)+IF(H20="x",C20*D20)</f>
        <v>0</v>
      </c>
      <c r="I21" s="102">
        <f>IF(I11="x",C11*D11)+IF(I12="x",C12*D12)+IF(I13="x",C13*D13)+IF(I14="x",C14*D14)+IF(I15="x",C15*D15)+IF(I16="x",C16*D16)+IF(I17="x",C17*D17)+IF(I18="x",C18*D18)+IF(I19="x",C19*D19)+IF(I20="x",C20*D20)</f>
        <v>0</v>
      </c>
      <c r="J21" s="102">
        <f>IF(J11="x",C11*D11)+IF(J12="x",C12*D12)+IF(J13="x",C13*D13)+IF(J14="x",C14*D14)+IF(J15="x",C15*D15)+IF(J16="x",C16*D16)+IF(J17="x",C17*D17)+IF(J18="x",C18*D18)+IF(J19="x",C19*D19)+IF(J19="x",C19*D19)</f>
        <v>0</v>
      </c>
    </row>
    <row r="22" spans="1:10" ht="3" customHeight="1" x14ac:dyDescent="0.25">
      <c r="A22" s="496"/>
      <c r="B22" s="497"/>
      <c r="C22" s="497"/>
      <c r="D22" s="300"/>
      <c r="E22" s="496"/>
      <c r="F22" s="497"/>
      <c r="G22" s="497"/>
      <c r="H22" s="496"/>
      <c r="I22" s="497"/>
      <c r="J22" s="497"/>
    </row>
    <row r="23" spans="1:10" ht="42" customHeight="1" x14ac:dyDescent="0.25">
      <c r="A23" s="87" t="s">
        <v>247</v>
      </c>
      <c r="B23" s="87" t="s">
        <v>238</v>
      </c>
      <c r="C23" s="88" t="s">
        <v>239</v>
      </c>
      <c r="D23" s="88" t="s">
        <v>240</v>
      </c>
      <c r="E23" s="88" t="s">
        <v>241</v>
      </c>
      <c r="F23" s="88" t="s">
        <v>242</v>
      </c>
      <c r="G23" s="88" t="s">
        <v>57</v>
      </c>
      <c r="H23" s="88" t="s">
        <v>243</v>
      </c>
      <c r="I23" s="88" t="s">
        <v>244</v>
      </c>
      <c r="J23" s="88" t="s">
        <v>245</v>
      </c>
    </row>
    <row r="24" spans="1:10" s="105" customFormat="1" ht="27" customHeight="1" x14ac:dyDescent="0.25">
      <c r="A24" s="96">
        <f>'Resp. 1'!B35</f>
        <v>0</v>
      </c>
      <c r="B24" s="95"/>
      <c r="C24" s="104">
        <v>20</v>
      </c>
      <c r="D24" s="92">
        <f>E24/100</f>
        <v>0</v>
      </c>
      <c r="E24" s="93"/>
      <c r="F24" s="94" t="str">
        <f t="shared" ref="F24:F34" si="6">IF(E24&lt;=20,"X","")</f>
        <v>X</v>
      </c>
      <c r="G24" s="94" t="str">
        <f t="shared" ref="G24:G34" si="7">IF(AND(E24&gt;20,E24&lt;=50),"X","")</f>
        <v/>
      </c>
      <c r="H24" s="94" t="str">
        <f t="shared" ref="H24:H34" si="8">IF(AND(E24&gt;50,E24&lt;=70),"X","")</f>
        <v/>
      </c>
      <c r="I24" s="94" t="str">
        <f t="shared" ref="I24:I34" si="9">IF(AND(E24&gt;70,E24&lt;=90),"X","")</f>
        <v/>
      </c>
      <c r="J24" s="94" t="str">
        <f>IF(AND(E24&gt;90,E24&lt;=100),"X","")</f>
        <v/>
      </c>
    </row>
    <row r="25" spans="1:10" s="105" customFormat="1" ht="27" customHeight="1" x14ac:dyDescent="0.25">
      <c r="A25" s="96" t="str">
        <f>'Resp. 1'!B36</f>
        <v>Mantenimento della funzionalità organizzativa dell'ente in relazione alla gestione dell'emergenza Covid-19 e rendicontazione delle attività svolte in remoto o in loco presso l'ente - Regolamentazione del lavoro agile</v>
      </c>
      <c r="B25" s="96"/>
      <c r="C25" s="104"/>
      <c r="D25" s="92">
        <f t="shared" ref="D25:D31" si="10">E25/100</f>
        <v>0</v>
      </c>
      <c r="E25" s="93"/>
      <c r="F25" s="94" t="str">
        <f t="shared" si="6"/>
        <v>X</v>
      </c>
      <c r="G25" s="94" t="str">
        <f t="shared" si="7"/>
        <v/>
      </c>
      <c r="H25" s="94" t="str">
        <f t="shared" si="8"/>
        <v/>
      </c>
      <c r="I25" s="94" t="str">
        <f t="shared" si="9"/>
        <v/>
      </c>
      <c r="J25" s="94" t="str">
        <f t="shared" ref="J25:J31" si="11">IF(AND(E25&gt;90,E25&lt;=100),"X","")</f>
        <v/>
      </c>
    </row>
    <row r="26" spans="1:10" s="105" customFormat="1" ht="27" customHeight="1" x14ac:dyDescent="0.25">
      <c r="A26" s="96" t="str">
        <f>'Resp. 1'!B37</f>
        <v>Capacità di Programmazione: Tempestività nella predisposizione dei documenti di programmazione</v>
      </c>
      <c r="B26" s="96"/>
      <c r="C26" s="104"/>
      <c r="D26" s="92">
        <f t="shared" si="10"/>
        <v>0</v>
      </c>
      <c r="E26" s="93"/>
      <c r="F26" s="94" t="str">
        <f t="shared" si="6"/>
        <v>X</v>
      </c>
      <c r="G26" s="94" t="str">
        <f t="shared" si="7"/>
        <v/>
      </c>
      <c r="H26" s="94" t="str">
        <f t="shared" si="8"/>
        <v/>
      </c>
      <c r="I26" s="94" t="str">
        <f t="shared" si="9"/>
        <v/>
      </c>
      <c r="J26" s="94" t="str">
        <f t="shared" si="11"/>
        <v/>
      </c>
    </row>
    <row r="27" spans="1:10" s="105" customFormat="1" ht="27" customHeight="1" x14ac:dyDescent="0.25">
      <c r="A27" s="96">
        <f>'Resp. 1'!B38</f>
        <v>0</v>
      </c>
      <c r="B27" s="96"/>
      <c r="C27" s="104"/>
      <c r="D27" s="92">
        <f t="shared" si="10"/>
        <v>0</v>
      </c>
      <c r="E27" s="93"/>
      <c r="F27" s="94" t="str">
        <f t="shared" si="6"/>
        <v>X</v>
      </c>
      <c r="G27" s="94" t="str">
        <f t="shared" si="7"/>
        <v/>
      </c>
      <c r="H27" s="94" t="str">
        <f t="shared" si="8"/>
        <v/>
      </c>
      <c r="I27" s="94" t="str">
        <f t="shared" si="9"/>
        <v/>
      </c>
      <c r="J27" s="94" t="str">
        <f t="shared" si="11"/>
        <v/>
      </c>
    </row>
    <row r="28" spans="1:10" s="105" customFormat="1" ht="27" customHeight="1" x14ac:dyDescent="0.25">
      <c r="A28" s="96">
        <f>'Resp. 1'!B39</f>
        <v>0</v>
      </c>
      <c r="B28" s="96"/>
      <c r="C28" s="106"/>
      <c r="D28" s="92">
        <f t="shared" si="10"/>
        <v>0</v>
      </c>
      <c r="E28" s="93"/>
      <c r="F28" s="94" t="str">
        <f t="shared" si="6"/>
        <v>X</v>
      </c>
      <c r="G28" s="94" t="str">
        <f t="shared" si="7"/>
        <v/>
      </c>
      <c r="H28" s="94" t="str">
        <f t="shared" si="8"/>
        <v/>
      </c>
      <c r="I28" s="94" t="str">
        <f t="shared" si="9"/>
        <v/>
      </c>
      <c r="J28" s="94" t="str">
        <f t="shared" si="11"/>
        <v/>
      </c>
    </row>
    <row r="29" spans="1:10" s="105" customFormat="1" ht="27" customHeight="1" x14ac:dyDescent="0.25">
      <c r="A29" s="96">
        <f>'Resp. 1'!B40</f>
        <v>0</v>
      </c>
      <c r="B29" s="96"/>
      <c r="C29" s="106"/>
      <c r="D29" s="92">
        <f t="shared" si="10"/>
        <v>0</v>
      </c>
      <c r="E29" s="93"/>
      <c r="F29" s="94" t="str">
        <f t="shared" si="6"/>
        <v>X</v>
      </c>
      <c r="G29" s="94" t="str">
        <f t="shared" si="7"/>
        <v/>
      </c>
      <c r="H29" s="94" t="str">
        <f t="shared" si="8"/>
        <v/>
      </c>
      <c r="I29" s="94" t="str">
        <f t="shared" si="9"/>
        <v/>
      </c>
      <c r="J29" s="94" t="str">
        <f t="shared" si="11"/>
        <v/>
      </c>
    </row>
    <row r="30" spans="1:10" s="105" customFormat="1" ht="27" customHeight="1" x14ac:dyDescent="0.25">
      <c r="A30" s="96">
        <f>'Resp. 1'!B41</f>
        <v>0</v>
      </c>
      <c r="B30" s="96"/>
      <c r="C30" s="106"/>
      <c r="D30" s="92">
        <f t="shared" si="10"/>
        <v>0</v>
      </c>
      <c r="E30" s="93"/>
      <c r="F30" s="94" t="str">
        <f t="shared" si="6"/>
        <v>X</v>
      </c>
      <c r="G30" s="94" t="str">
        <f t="shared" si="7"/>
        <v/>
      </c>
      <c r="H30" s="94" t="str">
        <f t="shared" si="8"/>
        <v/>
      </c>
      <c r="I30" s="94" t="str">
        <f t="shared" si="9"/>
        <v/>
      </c>
      <c r="J30" s="94" t="str">
        <f t="shared" si="11"/>
        <v/>
      </c>
    </row>
    <row r="31" spans="1:10" s="105" customFormat="1" ht="27" customHeight="1" x14ac:dyDescent="0.25">
      <c r="A31" s="96">
        <f>'Resp. 1'!B42</f>
        <v>0</v>
      </c>
      <c r="B31" s="96"/>
      <c r="C31" s="106"/>
      <c r="D31" s="92">
        <f t="shared" si="10"/>
        <v>0</v>
      </c>
      <c r="E31" s="93"/>
      <c r="F31" s="94" t="str">
        <f t="shared" si="6"/>
        <v>X</v>
      </c>
      <c r="G31" s="94" t="str">
        <f t="shared" si="7"/>
        <v/>
      </c>
      <c r="H31" s="94" t="str">
        <f t="shared" si="8"/>
        <v/>
      </c>
      <c r="I31" s="94" t="str">
        <f t="shared" si="9"/>
        <v/>
      </c>
      <c r="J31" s="94" t="str">
        <f t="shared" si="11"/>
        <v/>
      </c>
    </row>
    <row r="32" spans="1:10" ht="42" customHeight="1" x14ac:dyDescent="0.25">
      <c r="A32" s="299" t="s">
        <v>248</v>
      </c>
      <c r="B32" s="299" t="s">
        <v>249</v>
      </c>
      <c r="C32" s="88" t="s">
        <v>239</v>
      </c>
      <c r="D32" s="88" t="s">
        <v>240</v>
      </c>
      <c r="E32" s="88" t="s">
        <v>241</v>
      </c>
      <c r="F32" s="107" t="s">
        <v>250</v>
      </c>
      <c r="G32" s="107" t="s">
        <v>251</v>
      </c>
      <c r="H32" s="107" t="s">
        <v>252</v>
      </c>
      <c r="I32" s="107" t="s">
        <v>253</v>
      </c>
      <c r="J32" s="107" t="s">
        <v>254</v>
      </c>
    </row>
    <row r="33" spans="1:11" s="105" customFormat="1" ht="49.5" customHeight="1" x14ac:dyDescent="0.25">
      <c r="A33" s="96" t="s">
        <v>321</v>
      </c>
      <c r="B33" s="96" t="s">
        <v>322</v>
      </c>
      <c r="C33" s="106">
        <v>20</v>
      </c>
      <c r="D33" s="92">
        <f>E33/100</f>
        <v>0</v>
      </c>
      <c r="E33" s="93"/>
      <c r="F33" s="94" t="str">
        <f t="shared" si="6"/>
        <v>X</v>
      </c>
      <c r="G33" s="94" t="str">
        <f t="shared" si="7"/>
        <v/>
      </c>
      <c r="H33" s="94" t="str">
        <f t="shared" si="8"/>
        <v/>
      </c>
      <c r="I33" s="94" t="str">
        <f t="shared" si="9"/>
        <v/>
      </c>
      <c r="J33" s="94" t="str">
        <f t="shared" ref="J33:J39" si="12">IF(AND(E33&gt;90,E33&lt;=100),"X","")</f>
        <v/>
      </c>
    </row>
    <row r="34" spans="1:11" s="105" customFormat="1" ht="18.75" customHeight="1" x14ac:dyDescent="0.25">
      <c r="A34" s="96"/>
      <c r="B34" s="96"/>
      <c r="C34" s="106"/>
      <c r="D34" s="92">
        <f t="shared" ref="D34:D39" si="13">E34/100</f>
        <v>0</v>
      </c>
      <c r="E34" s="93"/>
      <c r="F34" s="94" t="str">
        <f t="shared" si="6"/>
        <v>X</v>
      </c>
      <c r="G34" s="94" t="str">
        <f t="shared" si="7"/>
        <v/>
      </c>
      <c r="H34" s="94" t="str">
        <f t="shared" si="8"/>
        <v/>
      </c>
      <c r="I34" s="94" t="str">
        <f t="shared" si="9"/>
        <v/>
      </c>
      <c r="J34" s="94" t="str">
        <f t="shared" si="12"/>
        <v/>
      </c>
    </row>
    <row r="35" spans="1:11" s="105" customFormat="1" ht="18.75" customHeight="1" x14ac:dyDescent="0.25">
      <c r="A35" s="96"/>
      <c r="B35" s="96"/>
      <c r="C35" s="106"/>
      <c r="D35" s="92">
        <f t="shared" si="13"/>
        <v>0</v>
      </c>
      <c r="E35" s="93"/>
      <c r="F35" s="94" t="str">
        <f>IF(E35&lt;=20,"X","")</f>
        <v>X</v>
      </c>
      <c r="G35" s="94" t="str">
        <f>IF(AND(E35&gt;20,E35&lt;=50),"X","")</f>
        <v/>
      </c>
      <c r="H35" s="94" t="str">
        <f>IF(AND(E35&gt;50,E35&lt;=70),"X","")</f>
        <v/>
      </c>
      <c r="I35" s="94" t="str">
        <f>IF(AND(E35&gt;70,E35&lt;=90),"X","")</f>
        <v/>
      </c>
      <c r="J35" s="94" t="str">
        <f t="shared" si="12"/>
        <v/>
      </c>
    </row>
    <row r="36" spans="1:11" s="105" customFormat="1" ht="18.75" customHeight="1" x14ac:dyDescent="0.25">
      <c r="A36" s="96"/>
      <c r="B36" s="96"/>
      <c r="C36" s="106"/>
      <c r="D36" s="92">
        <f t="shared" si="13"/>
        <v>0</v>
      </c>
      <c r="E36" s="93"/>
      <c r="F36" s="94" t="str">
        <f>IF(E36&lt;=20,"X","")</f>
        <v>X</v>
      </c>
      <c r="G36" s="94" t="str">
        <f>IF(AND(E36&gt;20,E36&lt;=50),"X","")</f>
        <v/>
      </c>
      <c r="H36" s="94" t="str">
        <f>IF(AND(E36&gt;50,E36&lt;=70),"X","")</f>
        <v/>
      </c>
      <c r="I36" s="94" t="str">
        <f>IF(AND(E36&gt;70,E36&lt;=90),"X","")</f>
        <v/>
      </c>
      <c r="J36" s="94" t="str">
        <f t="shared" si="12"/>
        <v/>
      </c>
    </row>
    <row r="37" spans="1:11" s="105" customFormat="1" ht="18.75" customHeight="1" x14ac:dyDescent="0.25">
      <c r="A37" s="96"/>
      <c r="B37" s="96"/>
      <c r="C37" s="106"/>
      <c r="D37" s="92">
        <f t="shared" si="13"/>
        <v>0</v>
      </c>
      <c r="E37" s="93"/>
      <c r="F37" s="94" t="str">
        <f>IF(E37&lt;=20,"X","")</f>
        <v>X</v>
      </c>
      <c r="G37" s="94" t="str">
        <f>IF(AND(E37&gt;20,E37&lt;=50),"X","")</f>
        <v/>
      </c>
      <c r="H37" s="94" t="str">
        <f>IF(AND(E37&gt;50,E37&lt;=70),"X","")</f>
        <v/>
      </c>
      <c r="I37" s="94" t="str">
        <f>IF(AND(E37&gt;70,E37&lt;=90),"X","")</f>
        <v/>
      </c>
      <c r="J37" s="94" t="str">
        <f t="shared" si="12"/>
        <v/>
      </c>
    </row>
    <row r="38" spans="1:11" s="105" customFormat="1" ht="18.75" customHeight="1" x14ac:dyDescent="0.25">
      <c r="A38" s="96"/>
      <c r="B38" s="96"/>
      <c r="C38" s="106"/>
      <c r="D38" s="92">
        <f t="shared" si="13"/>
        <v>0</v>
      </c>
      <c r="E38" s="93"/>
      <c r="F38" s="94" t="str">
        <f>IF(E38&lt;=20,"X","")</f>
        <v>X</v>
      </c>
      <c r="G38" s="94" t="str">
        <f>IF(AND(E38&gt;20,E38&lt;=50),"X","")</f>
        <v/>
      </c>
      <c r="H38" s="94" t="str">
        <f>IF(AND(E38&gt;50,E38&lt;=70),"X","")</f>
        <v/>
      </c>
      <c r="I38" s="94" t="str">
        <f>IF(AND(E38&gt;70,E38&lt;=90),"X","")</f>
        <v/>
      </c>
      <c r="J38" s="94" t="str">
        <f t="shared" si="12"/>
        <v/>
      </c>
    </row>
    <row r="39" spans="1:11" s="105" customFormat="1" ht="18.75" customHeight="1" x14ac:dyDescent="0.25">
      <c r="A39" s="96"/>
      <c r="B39" s="96"/>
      <c r="C39" s="106"/>
      <c r="D39" s="92">
        <f t="shared" si="13"/>
        <v>0</v>
      </c>
      <c r="E39" s="93"/>
      <c r="F39" s="94" t="str">
        <f>IF(E39&lt;=20,"X","")</f>
        <v>X</v>
      </c>
      <c r="G39" s="94" t="str">
        <f>IF(AND(E39&gt;20,E39&lt;=50),"X","")</f>
        <v/>
      </c>
      <c r="H39" s="94" t="str">
        <f>IF(AND(E39&gt;50,E39&lt;=70),"X","")</f>
        <v/>
      </c>
      <c r="I39" s="94" t="str">
        <f>IF(AND(E39&gt;70,E39&lt;=90),"X","")</f>
        <v/>
      </c>
      <c r="J39" s="94" t="str">
        <f t="shared" si="12"/>
        <v/>
      </c>
    </row>
    <row r="40" spans="1:11" ht="25.5" x14ac:dyDescent="0.25">
      <c r="A40" s="97" t="s">
        <v>255</v>
      </c>
      <c r="B40" s="98" t="str">
        <f>IF(C40=40,"Pesatura Adeguata","Pesatura Inadeguata")</f>
        <v>Pesatura Adeguata</v>
      </c>
      <c r="C40" s="106">
        <f>SUM(C24:C35)</f>
        <v>40</v>
      </c>
      <c r="D40" s="299"/>
      <c r="E40" s="100">
        <f>SUM(G40:J40)/C40</f>
        <v>0</v>
      </c>
      <c r="F40" s="108"/>
      <c r="G40" s="109">
        <f>IF(G24="x",C24*D24)+IF(G25="x",C25*D25)+IF(G26="x",C26*D26)+IF(G27="x",C27*D27)+IF(G28="x",C28*D28)+IF(G29="x",C29*D29)+IF(G30="x",C30*D30)+IF(G31="x",C31*D31)+IF(G33="x",C33*D33)+IF(G34="x",C34*D34)+IF(G35="x",C35*D35)+IF(G36="x",C36*D36)+IF(G37="x",C37*D37)+IF(G38="x",C38*D38)+IF(G39="x",C39*D39)</f>
        <v>0</v>
      </c>
      <c r="H40" s="109">
        <f>IF(H24="x",C24*D24)+IF(H25="x",C25*D25)+IF(H26="x",C26*D26)+IF(H27="x",C27*D27)+IF(H28="x",C28*D28)+IF(H29="x",C29*D29)+IF(H30="x",C30*D30)+IF(H31="x",C31*D31)+IF(H33="x",C33*D33)+IF(H34="x",C34*D34)+IF(H35="x",C35*D35)+IF(H36="x",C36*D36)+IF(H37="x",C37*D37)+IF(H38="x",C38*D38)+IF(H39="x",C39*D39)</f>
        <v>0</v>
      </c>
      <c r="I40" s="109">
        <f>IF(I24="x",C24*D24)+IF(I25="x",C25*D25)+IF(I26="x",C26*D26)+IF(I27="x",C27*D27)+IF(I28="x",C28*D28)+IF(I29="x",C29*D29)+IF(I30="x",C30*D30)+IF(I31="x",C31*D31)+IF(I33="x",C33*D33)+IF(I34="x",C34*D34)+IF(I35="x",C35*D35)+IF(I36="x",C36*D36)+IF(I37="x",C37*D37)+IF(I38="x",C38*D38)+IF(I39="x",C39*D39)</f>
        <v>0</v>
      </c>
      <c r="J40" s="109">
        <f>IF(J24="x",C24*D24)+IF(J25="x",C25*D25)+IF(J26="x",C26*D26)+IF(J27="x",C27*D27)+IF(J28="x",C28*D28)+IF(J29="x",C29*D29)+IF(J30="x",C30*D30)+IF(J31="x",C31*D31)+IF(J33="x",C33*D33)+IF(J34="x",C34*D34)+IF(J35="x",C35*D35)+IF(J36="x",C36*D36)+IF(J37="x",C37*D37)+IF(J38="x",C38*D38)+IF(J39="x",C39*D39)</f>
        <v>0</v>
      </c>
    </row>
    <row r="41" spans="1:11" s="117" customFormat="1" ht="18" customHeight="1" x14ac:dyDescent="0.25">
      <c r="A41" s="110"/>
      <c r="B41" s="111"/>
      <c r="C41" s="112"/>
      <c r="D41" s="112" t="s">
        <v>256</v>
      </c>
      <c r="E41" s="113"/>
      <c r="F41" s="114"/>
      <c r="G41" s="114"/>
      <c r="H41" s="114"/>
      <c r="I41" s="114"/>
      <c r="J41" s="115"/>
      <c r="K41" s="116"/>
    </row>
    <row r="42" spans="1:11" ht="16.5" customHeight="1" x14ac:dyDescent="0.25">
      <c r="A42" s="486" t="s">
        <v>257</v>
      </c>
      <c r="B42" s="487"/>
      <c r="C42" s="99">
        <f>SUM(G21:J21)</f>
        <v>0</v>
      </c>
      <c r="D42" s="118">
        <f>C42/60</f>
        <v>0</v>
      </c>
      <c r="E42" s="119"/>
      <c r="F42" s="120"/>
      <c r="G42" s="120"/>
      <c r="H42" s="120"/>
      <c r="I42" s="120"/>
      <c r="J42" s="121"/>
      <c r="K42" s="122"/>
    </row>
    <row r="43" spans="1:11" ht="17.25" customHeight="1" x14ac:dyDescent="0.25">
      <c r="A43" s="123" t="s">
        <v>200</v>
      </c>
      <c r="B43" s="124"/>
      <c r="C43" s="125"/>
      <c r="D43" s="125"/>
      <c r="E43" s="488" t="s">
        <v>258</v>
      </c>
      <c r="F43" s="488"/>
      <c r="G43" s="489"/>
      <c r="H43" s="126">
        <f>C42+C44</f>
        <v>0</v>
      </c>
      <c r="I43" s="125" t="s">
        <v>259</v>
      </c>
      <c r="J43" s="127"/>
      <c r="K43" s="122"/>
    </row>
    <row r="44" spans="1:11" ht="16.5" customHeight="1" x14ac:dyDescent="0.25">
      <c r="A44" s="486" t="s">
        <v>260</v>
      </c>
      <c r="B44" s="487"/>
      <c r="C44" s="99">
        <f>SUM(F40:J40)</f>
        <v>0</v>
      </c>
      <c r="D44" s="118" t="s">
        <v>256</v>
      </c>
      <c r="E44" s="119"/>
      <c r="F44" s="120"/>
      <c r="G44" s="120"/>
      <c r="H44" s="120"/>
      <c r="I44" s="120"/>
      <c r="J44" s="121"/>
      <c r="K44" s="122"/>
    </row>
    <row r="45" spans="1:11" ht="26.25" customHeight="1" x14ac:dyDescent="0.25">
      <c r="A45" s="128"/>
      <c r="B45" s="129"/>
      <c r="C45" s="129"/>
      <c r="D45" s="129"/>
      <c r="E45" s="130"/>
      <c r="F45" s="131"/>
      <c r="G45" s="131"/>
      <c r="H45" s="131"/>
      <c r="I45" s="131"/>
      <c r="J45" s="132"/>
      <c r="K45" s="122"/>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30" priority="31" stopIfTrue="1" operator="equal">
      <formula>"Pesatura Inadeguata"</formula>
    </cfRule>
  </conditionalFormatting>
  <conditionalFormatting sqref="F11">
    <cfRule type="cellIs" dxfId="29" priority="30" stopIfTrue="1" operator="equal">
      <formula>"x"</formula>
    </cfRule>
  </conditionalFormatting>
  <conditionalFormatting sqref="G11">
    <cfRule type="cellIs" dxfId="28" priority="27" stopIfTrue="1" operator="equal">
      <formula>"x"</formula>
    </cfRule>
    <cfRule type="cellIs" dxfId="27" priority="29" stopIfTrue="1" operator="equal">
      <formula>"x"</formula>
    </cfRule>
  </conditionalFormatting>
  <conditionalFormatting sqref="H11">
    <cfRule type="cellIs" dxfId="26" priority="28" stopIfTrue="1" operator="equal">
      <formula>"x"</formula>
    </cfRule>
  </conditionalFormatting>
  <conditionalFormatting sqref="I11">
    <cfRule type="cellIs" dxfId="25" priority="26" stopIfTrue="1" operator="equal">
      <formula>"x"</formula>
    </cfRule>
  </conditionalFormatting>
  <conditionalFormatting sqref="J11">
    <cfRule type="cellIs" dxfId="24" priority="25" stopIfTrue="1" operator="equal">
      <formula>"x"</formula>
    </cfRule>
  </conditionalFormatting>
  <conditionalFormatting sqref="F12">
    <cfRule type="cellIs" dxfId="23" priority="24" stopIfTrue="1" operator="equal">
      <formula>"x"</formula>
    </cfRule>
  </conditionalFormatting>
  <conditionalFormatting sqref="G12">
    <cfRule type="cellIs" dxfId="22" priority="21" stopIfTrue="1" operator="equal">
      <formula>"x"</formula>
    </cfRule>
    <cfRule type="cellIs" dxfId="21" priority="23" stopIfTrue="1" operator="equal">
      <formula>"x"</formula>
    </cfRule>
  </conditionalFormatting>
  <conditionalFormatting sqref="H12">
    <cfRule type="cellIs" dxfId="20" priority="22" stopIfTrue="1" operator="equal">
      <formula>"x"</formula>
    </cfRule>
  </conditionalFormatting>
  <conditionalFormatting sqref="I12">
    <cfRule type="cellIs" dxfId="19" priority="20" stopIfTrue="1" operator="equal">
      <formula>"x"</formula>
    </cfRule>
  </conditionalFormatting>
  <conditionalFormatting sqref="J12">
    <cfRule type="cellIs" dxfId="18" priority="19" stopIfTrue="1" operator="equal">
      <formula>"x"</formula>
    </cfRule>
  </conditionalFormatting>
  <conditionalFormatting sqref="F24:F31">
    <cfRule type="cellIs" dxfId="17" priority="18" stopIfTrue="1" operator="equal">
      <formula>"x"</formula>
    </cfRule>
  </conditionalFormatting>
  <conditionalFormatting sqref="G24:G31">
    <cfRule type="cellIs" dxfId="16" priority="15" stopIfTrue="1" operator="equal">
      <formula>"x"</formula>
    </cfRule>
    <cfRule type="cellIs" dxfId="15" priority="17" stopIfTrue="1" operator="equal">
      <formula>"x"</formula>
    </cfRule>
  </conditionalFormatting>
  <conditionalFormatting sqref="H24:H31">
    <cfRule type="cellIs" dxfId="14" priority="16" stopIfTrue="1" operator="equal">
      <formula>"x"</formula>
    </cfRule>
  </conditionalFormatting>
  <conditionalFormatting sqref="I24:I31">
    <cfRule type="cellIs" dxfId="13" priority="14" stopIfTrue="1" operator="equal">
      <formula>"x"</formula>
    </cfRule>
  </conditionalFormatting>
  <conditionalFormatting sqref="J24:J31">
    <cfRule type="cellIs" dxfId="12" priority="13" stopIfTrue="1" operator="equal">
      <formula>"x"</formula>
    </cfRule>
  </conditionalFormatting>
  <conditionalFormatting sqref="F33:F39">
    <cfRule type="cellIs" dxfId="11" priority="12" stopIfTrue="1" operator="equal">
      <formula>"x"</formula>
    </cfRule>
  </conditionalFormatting>
  <conditionalFormatting sqref="G33:G39">
    <cfRule type="cellIs" dxfId="10" priority="9" stopIfTrue="1" operator="equal">
      <formula>"x"</formula>
    </cfRule>
    <cfRule type="cellIs" dxfId="9" priority="11" stopIfTrue="1" operator="equal">
      <formula>"x"</formula>
    </cfRule>
  </conditionalFormatting>
  <conditionalFormatting sqref="H33:H39">
    <cfRule type="cellIs" dxfId="8" priority="10" stopIfTrue="1" operator="equal">
      <formula>"x"</formula>
    </cfRule>
  </conditionalFormatting>
  <conditionalFormatting sqref="I33:I39">
    <cfRule type="cellIs" dxfId="7" priority="8" stopIfTrue="1" operator="equal">
      <formula>"x"</formula>
    </cfRule>
  </conditionalFormatting>
  <conditionalFormatting sqref="J33:J39">
    <cfRule type="cellIs" dxfId="6" priority="7" stopIfTrue="1" operator="equal">
      <formula>"x"</formula>
    </cfRule>
  </conditionalFormatting>
  <conditionalFormatting sqref="F13:F20">
    <cfRule type="cellIs" dxfId="5" priority="6" stopIfTrue="1" operator="equal">
      <formula>"x"</formula>
    </cfRule>
  </conditionalFormatting>
  <conditionalFormatting sqref="G13:G20">
    <cfRule type="cellIs" dxfId="4" priority="3" stopIfTrue="1" operator="equal">
      <formula>"x"</formula>
    </cfRule>
    <cfRule type="cellIs" dxfId="3" priority="5" stopIfTrue="1" operator="equal">
      <formula>"x"</formula>
    </cfRule>
  </conditionalFormatting>
  <conditionalFormatting sqref="H13:H20">
    <cfRule type="cellIs" dxfId="2" priority="4" stopIfTrue="1" operator="equal">
      <formula>"x"</formula>
    </cfRule>
  </conditionalFormatting>
  <conditionalFormatting sqref="I13:I20">
    <cfRule type="cellIs" dxfId="1" priority="2" stopIfTrue="1" operator="equal">
      <formula>"x"</formula>
    </cfRule>
  </conditionalFormatting>
  <conditionalFormatting sqref="J13:J20">
    <cfRule type="cellIs" dxfId="0" priority="1" stopIfTrue="1" operator="equal">
      <formula>"x"</formula>
    </cfRule>
  </conditionalFormatting>
  <pageMargins left="0.7" right="0.7" top="0.75" bottom="0.75" header="0.3" footer="0.3"/>
  <pageSetup paperSize="9" scale="65" orientation="landscape"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33"/>
  <sheetViews>
    <sheetView zoomScaleNormal="100" workbookViewId="0">
      <pane ySplit="13" topLeftCell="A26" activePane="bottomLeft" state="frozen"/>
      <selection pane="bottomLeft" activeCell="D18" sqref="D18:N18"/>
    </sheetView>
  </sheetViews>
  <sheetFormatPr defaultColWidth="8.85546875" defaultRowHeight="15.75" x14ac:dyDescent="0.25"/>
  <cols>
    <col min="1" max="1" width="1.28515625" style="44" customWidth="1"/>
    <col min="2" max="2" width="64.28515625" style="44" customWidth="1"/>
    <col min="3" max="3" width="78.7109375" style="44" customWidth="1"/>
    <col min="4" max="6" width="10.140625" style="62" customWidth="1"/>
    <col min="7" max="7" width="10.140625" style="63" customWidth="1"/>
    <col min="8" max="8" width="12.140625" style="44" customWidth="1"/>
    <col min="9" max="9" width="4.28515625" style="44" customWidth="1"/>
    <col min="10" max="10" width="10.140625" style="44" customWidth="1"/>
    <col min="11" max="11" width="4.42578125" style="44" customWidth="1"/>
    <col min="12" max="14" width="10.140625" style="44" customWidth="1"/>
    <col min="15" max="15" width="1.42578125" style="44" hidden="1" customWidth="1"/>
    <col min="16" max="16" width="18.85546875" style="44" customWidth="1"/>
    <col min="17" max="29" width="8" style="44" customWidth="1"/>
    <col min="30" max="33" width="9.28515625" style="44" customWidth="1"/>
    <col min="34" max="61" width="8.85546875" style="44"/>
    <col min="62" max="62" width="64" customWidth="1"/>
    <col min="63" max="63" width="97.85546875" customWidth="1"/>
    <col min="64" max="16384" width="8.85546875" style="44"/>
  </cols>
  <sheetData>
    <row r="1" spans="1:63" ht="8.25" customHeight="1" thickBot="1" x14ac:dyDescent="0.3">
      <c r="A1" s="42"/>
      <c r="B1" s="206"/>
      <c r="C1" s="207"/>
      <c r="D1" s="208"/>
      <c r="E1" s="208"/>
      <c r="F1" s="208"/>
      <c r="G1" s="209"/>
      <c r="H1" s="209"/>
      <c r="I1" s="209"/>
      <c r="J1" s="209"/>
      <c r="K1" s="209"/>
      <c r="L1" s="209"/>
      <c r="M1" s="209"/>
      <c r="N1" s="210"/>
      <c r="O1" s="43"/>
      <c r="BJ1" s="45" t="s">
        <v>186</v>
      </c>
      <c r="BK1" s="46" t="s">
        <v>187</v>
      </c>
    </row>
    <row r="2" spans="1:63" ht="25.5" customHeight="1" x14ac:dyDescent="0.25">
      <c r="A2" s="42"/>
      <c r="B2" s="211" t="s">
        <v>188</v>
      </c>
      <c r="C2" s="499" t="str">
        <f>'Elenco P.I. TRASVERSALE'!B2</f>
        <v>Comune di Perfugas</v>
      </c>
      <c r="D2" s="499"/>
      <c r="E2" s="499"/>
      <c r="F2" s="499"/>
      <c r="G2" s="499"/>
      <c r="H2" s="499"/>
      <c r="I2" s="499"/>
      <c r="J2" s="499"/>
      <c r="K2" s="42"/>
      <c r="L2" s="47" t="s">
        <v>189</v>
      </c>
      <c r="M2" s="205">
        <v>2019</v>
      </c>
      <c r="N2" s="212"/>
      <c r="O2" s="48"/>
      <c r="BJ2" s="49" t="s">
        <v>190</v>
      </c>
      <c r="BK2" s="50" t="s">
        <v>191</v>
      </c>
    </row>
    <row r="3" spans="1:63" ht="25.5" customHeight="1" x14ac:dyDescent="0.25">
      <c r="A3" s="42"/>
      <c r="B3" s="211" t="s">
        <v>192</v>
      </c>
      <c r="C3" s="499" t="str">
        <f>'Elenco P.I. TRASVERSALE'!B7</f>
        <v>TUTTI I CDR</v>
      </c>
      <c r="D3" s="499"/>
      <c r="E3" s="499"/>
      <c r="F3" s="499"/>
      <c r="G3" s="499"/>
      <c r="H3" s="499"/>
      <c r="I3" s="499"/>
      <c r="J3" s="499"/>
      <c r="K3" s="42"/>
      <c r="L3" s="42"/>
      <c r="M3" s="42"/>
      <c r="N3" s="212"/>
      <c r="O3" s="48"/>
      <c r="BJ3" s="51" t="s">
        <v>193</v>
      </c>
      <c r="BK3" s="52" t="s">
        <v>194</v>
      </c>
    </row>
    <row r="4" spans="1:63" ht="25.5" customHeight="1" x14ac:dyDescent="0.25">
      <c r="A4" s="42"/>
      <c r="B4" s="211" t="s">
        <v>195</v>
      </c>
      <c r="C4" s="499"/>
      <c r="D4" s="499"/>
      <c r="E4" s="499"/>
      <c r="F4" s="499"/>
      <c r="G4" s="499"/>
      <c r="H4" s="499"/>
      <c r="I4" s="499"/>
      <c r="J4" s="499"/>
      <c r="K4" s="42"/>
      <c r="L4" s="42"/>
      <c r="M4" s="42"/>
      <c r="N4" s="212"/>
      <c r="O4" s="48"/>
      <c r="BJ4" s="51" t="s">
        <v>196</v>
      </c>
      <c r="BK4" s="52" t="s">
        <v>197</v>
      </c>
    </row>
    <row r="5" spans="1:63" ht="12.75" customHeight="1" x14ac:dyDescent="0.25">
      <c r="A5" s="42"/>
      <c r="B5" s="213"/>
      <c r="C5" s="53"/>
      <c r="D5" s="54"/>
      <c r="E5" s="53"/>
      <c r="F5" s="54"/>
      <c r="G5" s="42"/>
      <c r="H5" s="42"/>
      <c r="I5" s="42"/>
      <c r="J5" s="42"/>
      <c r="K5" s="42"/>
      <c r="L5" s="42"/>
      <c r="M5" s="42"/>
      <c r="N5" s="212"/>
      <c r="O5" s="48"/>
      <c r="BJ5" s="51" t="s">
        <v>198</v>
      </c>
      <c r="BK5" s="52" t="s">
        <v>199</v>
      </c>
    </row>
    <row r="6" spans="1:63" ht="5.25" customHeight="1" x14ac:dyDescent="0.25">
      <c r="A6" s="42"/>
      <c r="B6" s="500" t="s">
        <v>200</v>
      </c>
      <c r="C6" s="500"/>
      <c r="D6" s="500"/>
      <c r="E6" s="500"/>
      <c r="F6" s="500"/>
      <c r="G6" s="500"/>
      <c r="H6" s="500"/>
      <c r="I6" s="500"/>
      <c r="J6" s="500"/>
      <c r="K6" s="500"/>
      <c r="L6" s="500"/>
      <c r="M6" s="500"/>
      <c r="N6" s="500"/>
      <c r="O6" s="48"/>
      <c r="BJ6" s="51" t="s">
        <v>201</v>
      </c>
      <c r="BK6" s="52" t="s">
        <v>202</v>
      </c>
    </row>
    <row r="7" spans="1:63" ht="5.25" customHeight="1" x14ac:dyDescent="0.25">
      <c r="A7" s="42"/>
      <c r="B7" s="500"/>
      <c r="C7" s="500"/>
      <c r="D7" s="500"/>
      <c r="E7" s="500"/>
      <c r="F7" s="500"/>
      <c r="G7" s="500"/>
      <c r="H7" s="500"/>
      <c r="I7" s="500"/>
      <c r="J7" s="500"/>
      <c r="K7" s="500"/>
      <c r="L7" s="500"/>
      <c r="M7" s="500"/>
      <c r="N7" s="500"/>
      <c r="O7" s="48"/>
      <c r="BJ7" s="51" t="s">
        <v>203</v>
      </c>
      <c r="BK7" s="52" t="s">
        <v>204</v>
      </c>
    </row>
    <row r="8" spans="1:63" ht="5.25" customHeight="1" x14ac:dyDescent="0.25">
      <c r="A8" s="42"/>
      <c r="B8" s="500"/>
      <c r="C8" s="500"/>
      <c r="D8" s="500"/>
      <c r="E8" s="500"/>
      <c r="F8" s="500"/>
      <c r="G8" s="500"/>
      <c r="H8" s="500"/>
      <c r="I8" s="500"/>
      <c r="J8" s="500"/>
      <c r="K8" s="500"/>
      <c r="L8" s="500"/>
      <c r="M8" s="500"/>
      <c r="N8" s="500"/>
      <c r="O8" s="48"/>
      <c r="BJ8" s="51" t="s">
        <v>205</v>
      </c>
      <c r="BK8" s="52" t="s">
        <v>206</v>
      </c>
    </row>
    <row r="9" spans="1:63" ht="5.25" customHeight="1" x14ac:dyDescent="0.25">
      <c r="A9" s="42"/>
      <c r="B9" s="500"/>
      <c r="C9" s="500"/>
      <c r="D9" s="501"/>
      <c r="E9" s="501"/>
      <c r="F9" s="501"/>
      <c r="G9" s="501"/>
      <c r="H9" s="501"/>
      <c r="I9" s="501"/>
      <c r="J9" s="501"/>
      <c r="K9" s="501"/>
      <c r="L9" s="501"/>
      <c r="M9" s="501"/>
      <c r="N9" s="501"/>
      <c r="O9" s="48"/>
      <c r="BJ9" s="51" t="s">
        <v>207</v>
      </c>
      <c r="BK9" s="52" t="s">
        <v>208</v>
      </c>
    </row>
    <row r="10" spans="1:63" ht="9.75" customHeight="1" x14ac:dyDescent="0.25">
      <c r="A10" s="42"/>
      <c r="B10" s="500" t="s">
        <v>209</v>
      </c>
      <c r="C10" s="500"/>
      <c r="D10" s="503" t="s">
        <v>210</v>
      </c>
      <c r="E10" s="504"/>
      <c r="F10" s="504"/>
      <c r="G10" s="197"/>
      <c r="H10" s="197"/>
      <c r="I10" s="199"/>
      <c r="J10" s="502" t="s">
        <v>211</v>
      </c>
      <c r="K10" s="204"/>
      <c r="L10" s="199"/>
      <c r="M10" s="199"/>
      <c r="N10" s="200"/>
      <c r="O10" s="48"/>
      <c r="BJ10" s="51"/>
      <c r="BK10" s="52"/>
    </row>
    <row r="11" spans="1:63" ht="18" customHeight="1" x14ac:dyDescent="0.25">
      <c r="A11" s="42"/>
      <c r="B11" s="500"/>
      <c r="C11" s="500"/>
      <c r="D11" s="505"/>
      <c r="E11" s="506"/>
      <c r="F11" s="506"/>
      <c r="G11" s="194"/>
      <c r="H11" s="196"/>
      <c r="I11" s="195"/>
      <c r="J11" s="502"/>
      <c r="K11" s="196"/>
      <c r="L11" s="214"/>
      <c r="M11" s="195"/>
      <c r="N11" s="201"/>
      <c r="O11" s="48"/>
      <c r="BJ11" s="51"/>
      <c r="BK11" s="52"/>
    </row>
    <row r="12" spans="1:63" ht="18" customHeight="1" x14ac:dyDescent="0.25">
      <c r="A12" s="42"/>
      <c r="B12" s="334" t="s">
        <v>212</v>
      </c>
      <c r="C12" s="334" t="s">
        <v>213</v>
      </c>
      <c r="D12" s="507"/>
      <c r="E12" s="508"/>
      <c r="F12" s="508"/>
      <c r="G12" s="198"/>
      <c r="H12" s="198"/>
      <c r="I12" s="202"/>
      <c r="J12" s="502"/>
      <c r="K12" s="198"/>
      <c r="L12" s="202"/>
      <c r="M12" s="202"/>
      <c r="N12" s="203"/>
      <c r="O12" s="55"/>
      <c r="BJ12" s="51"/>
      <c r="BK12" s="52"/>
    </row>
    <row r="13" spans="1:63" ht="21.75" customHeight="1" x14ac:dyDescent="0.25">
      <c r="A13" s="42"/>
      <c r="B13" s="334"/>
      <c r="C13" s="334"/>
      <c r="D13" s="509" t="s">
        <v>214</v>
      </c>
      <c r="E13" s="509"/>
      <c r="F13" s="509"/>
      <c r="G13" s="509"/>
      <c r="H13" s="509"/>
      <c r="I13" s="509"/>
      <c r="J13" s="509"/>
      <c r="K13" s="509"/>
      <c r="L13" s="509"/>
      <c r="M13" s="509"/>
      <c r="N13" s="509"/>
      <c r="O13" s="56"/>
      <c r="BJ13" s="51" t="s">
        <v>215</v>
      </c>
      <c r="BK13" s="52" t="s">
        <v>216</v>
      </c>
    </row>
    <row r="14" spans="1:63" ht="133.5" customHeight="1" x14ac:dyDescent="0.25">
      <c r="A14" s="42"/>
      <c r="B14" s="215" t="str">
        <f>'Resp. 1'!B16</f>
        <v xml:space="preserve">Garantire il miglioramento della tempistica nei pagamenti rispetto allo standard relativo al 2020 </v>
      </c>
      <c r="C14" s="215" t="str">
        <f>'Resp. 1'!C16</f>
        <v>Dare piena attuazione alle azoni necessarie per il conseguimento degli esiti attesi negli indicatori risultato previsti nell'allegata scheda di programmazione degli Obiettivi di Performance per l'annualità 2019</v>
      </c>
      <c r="D14" s="498"/>
      <c r="E14" s="498"/>
      <c r="F14" s="498"/>
      <c r="G14" s="498"/>
      <c r="H14" s="498"/>
      <c r="I14" s="498"/>
      <c r="J14" s="498"/>
      <c r="K14" s="498"/>
      <c r="L14" s="498"/>
      <c r="M14" s="498"/>
      <c r="N14" s="498"/>
      <c r="O14" s="48"/>
      <c r="P14" s="58"/>
      <c r="Q14" s="59"/>
      <c r="R14" s="59"/>
      <c r="S14" s="58"/>
      <c r="T14" s="58"/>
      <c r="U14" s="58"/>
      <c r="V14" s="58"/>
      <c r="W14" s="58"/>
      <c r="X14" s="58"/>
      <c r="Y14" s="58"/>
      <c r="Z14" s="58"/>
      <c r="AA14" s="58"/>
      <c r="AB14" s="58"/>
      <c r="AC14" s="58"/>
      <c r="AD14" s="58"/>
      <c r="AE14" s="58"/>
      <c r="AF14" s="58"/>
      <c r="AG14" s="58"/>
      <c r="AH14" s="58"/>
      <c r="AI14" s="58"/>
      <c r="AJ14" s="58"/>
      <c r="AK14" s="58"/>
      <c r="AL14" s="58"/>
      <c r="AM14" s="58"/>
      <c r="AN14" s="58"/>
      <c r="AO14" s="60"/>
      <c r="BJ14" s="51" t="s">
        <v>217</v>
      </c>
      <c r="BK14" s="52" t="s">
        <v>218</v>
      </c>
    </row>
    <row r="15" spans="1:63" ht="133.5" customHeight="1" x14ac:dyDescent="0.25">
      <c r="A15" s="42"/>
      <c r="B15" s="215" t="str">
        <f>'Resp. 1'!B17</f>
        <v>Garantire un'efficace presidio degli elementi costitutivi ( approvvigionamento dei fattori produttivi; tempi di produzione; capacità di fronteggiare gli imprevisti; comunicazione interna;  etc.) del funzionamento dell'organizzazione al fine di definire e assicurare uno standard di funzionamento adeguato alle attese dell'amministrazione</v>
      </c>
      <c r="C15" s="215" t="str">
        <f>'Resp. 1'!C17</f>
        <v>Dare piena attuazione alle azoni necessarie per il conseguimento degli esiti attesi negli indicatori risultato previsti nell'allegata scheda di programmazione degli Obiettivi di Performance per l'annualità 2019</v>
      </c>
      <c r="D15" s="498"/>
      <c r="E15" s="498"/>
      <c r="F15" s="498"/>
      <c r="G15" s="498"/>
      <c r="H15" s="498"/>
      <c r="I15" s="498"/>
      <c r="J15" s="498"/>
      <c r="K15" s="498"/>
      <c r="L15" s="498"/>
      <c r="M15" s="498"/>
      <c r="N15" s="498"/>
      <c r="O15" s="48"/>
      <c r="P15" s="58"/>
      <c r="Q15" s="59"/>
      <c r="R15" s="59"/>
      <c r="S15" s="58"/>
      <c r="T15" s="58"/>
      <c r="U15" s="58"/>
      <c r="V15" s="58"/>
      <c r="W15" s="58"/>
      <c r="X15" s="58"/>
      <c r="Y15" s="58"/>
      <c r="Z15" s="58"/>
      <c r="AA15" s="58"/>
      <c r="AB15" s="58"/>
      <c r="AC15" s="58"/>
      <c r="AD15" s="58"/>
      <c r="AE15" s="58"/>
      <c r="AF15" s="58"/>
      <c r="AG15" s="58"/>
      <c r="AH15" s="58"/>
      <c r="AI15" s="58"/>
      <c r="AJ15" s="58"/>
      <c r="AK15" s="58"/>
      <c r="AL15" s="58"/>
      <c r="AM15" s="58"/>
      <c r="AN15" s="58"/>
      <c r="AO15" s="60"/>
      <c r="BJ15" s="51" t="s">
        <v>217</v>
      </c>
      <c r="BK15" s="52" t="s">
        <v>218</v>
      </c>
    </row>
    <row r="16" spans="1:63" ht="133.5" customHeight="1" x14ac:dyDescent="0.25">
      <c r="B16" s="215" t="str">
        <f>'Resp. 1'!B18</f>
        <v xml:space="preserve">Garantire il completamento delle procedure di reclutamento, avvio delle procedure di selezione del personale  programmate </v>
      </c>
      <c r="C16" s="215" t="str">
        <f>'Resp. 1'!C18</f>
        <v>Dare piena attuazione alle azoni necessarie per il conseguimento degli esiti attesi negli indicatori risultato previsti nell'allegata scheda di programmazione degli Obiettivi di Performance per l'annualità 2019</v>
      </c>
      <c r="D16" s="498"/>
      <c r="E16" s="498"/>
      <c r="F16" s="498"/>
      <c r="G16" s="498"/>
      <c r="H16" s="498"/>
      <c r="I16" s="498"/>
      <c r="J16" s="498"/>
      <c r="K16" s="498"/>
      <c r="L16" s="498"/>
      <c r="M16" s="498"/>
      <c r="N16" s="498"/>
    </row>
    <row r="17" spans="2:14" ht="40.5" customHeight="1" x14ac:dyDescent="0.25">
      <c r="B17" s="215" t="str">
        <f>'Resp. 1'!B19</f>
        <v xml:space="preserve"> Garantire la soddisfazione dell'utenza e la pronta risposta alle istanze presentate</v>
      </c>
      <c r="C17" s="215" t="str">
        <f>'Resp. 1'!C19</f>
        <v>Dare piena attuazione alle azoni necessarie per il conseguimento degli esiti attesi negli indicatori risultato previsti nell'allegata scheda di programmazione degli Obiettivi di Performance per l'annualità 2019</v>
      </c>
      <c r="D17" s="498"/>
      <c r="E17" s="498"/>
      <c r="F17" s="498"/>
      <c r="G17" s="498"/>
      <c r="H17" s="498"/>
      <c r="I17" s="498"/>
      <c r="J17" s="498"/>
      <c r="K17" s="498"/>
      <c r="L17" s="498"/>
      <c r="M17" s="498"/>
      <c r="N17" s="498"/>
    </row>
    <row r="18" spans="2:14" ht="76.5" customHeight="1" x14ac:dyDescent="0.25">
      <c r="B18" s="215" t="str">
        <f>'Resp. 1'!B20</f>
        <v>Attuazione delle misure previste dalla normativa e dal PTPCT dell'ente in materia di trasparenza e anticorruzione</v>
      </c>
      <c r="C18" s="215" t="str">
        <f>'Resp. 1'!C20</f>
        <v>Dare piena attuazione alle azoni necessarie per il conseguimento degli esiti attesi negli indicatori risultato previsti nell'allegata scheda di programmazione degli Obiettivi di Performance per l'annualità 2019</v>
      </c>
      <c r="D18" s="498"/>
      <c r="E18" s="498"/>
      <c r="F18" s="498"/>
      <c r="G18" s="498"/>
      <c r="H18" s="498"/>
      <c r="I18" s="498"/>
      <c r="J18" s="498"/>
      <c r="K18" s="498"/>
      <c r="L18" s="498"/>
      <c r="M18" s="498"/>
      <c r="N18" s="498"/>
    </row>
    <row r="19" spans="2:14" ht="84.75" customHeight="1" x14ac:dyDescent="0.25">
      <c r="B19" s="215" t="str">
        <f>'Resp. 1'!B21</f>
        <v xml:space="preserve">Piano Transizione Digitale: perseguimento obiettivi locali. Adeguamento infrastrutture digitali, migrazione in cloud dei CED. Applicazione codice di condotta tecnologica ed esperti, per i progetti di sviluppo digitale. App IO: sviluppo servizi digitali e fruibilità sulla piattaforma </v>
      </c>
      <c r="C19" s="215" t="str">
        <f>'Resp. 1'!C21</f>
        <v>Dare piena attuazione alle azoni necessarie per il conseguimento degli esiti attesi negli indicatori risultato previsti nell'allegata scheda di programmazione degli Obiettivi di Performance per l'annualità 2019</v>
      </c>
      <c r="D19" s="498"/>
      <c r="E19" s="498"/>
      <c r="F19" s="498"/>
      <c r="G19" s="498"/>
      <c r="H19" s="498"/>
      <c r="I19" s="498"/>
      <c r="J19" s="498"/>
      <c r="K19" s="498"/>
      <c r="L19" s="498"/>
      <c r="M19" s="498"/>
      <c r="N19" s="498"/>
    </row>
    <row r="20" spans="2:14" ht="68.25" customHeight="1" x14ac:dyDescent="0.25">
      <c r="B20" s="215" t="str">
        <f>'Resp. 1'!B22</f>
        <v>Assicurare l'implementazione degli strumenti informatici necessari a rendere i processi maggiormente veloci e controllabili, garantire la sicurezza delle informazioni gestite, fornire possibilità di accesso ai servizi da parte dei cittadini</v>
      </c>
      <c r="C20" s="215" t="str">
        <f>'Resp. 1'!C22</f>
        <v>Dare piena attuazione alle azoni necessarie per il conseguimento degli esiti attesi negli indicatori risultato previsti nell'allegata scheda di programmazione degli Obiettivi di Performance per l'annualità 2019</v>
      </c>
      <c r="D20" s="498"/>
      <c r="E20" s="498"/>
      <c r="F20" s="498"/>
      <c r="G20" s="498"/>
      <c r="H20" s="498"/>
      <c r="I20" s="498"/>
      <c r="J20" s="498"/>
      <c r="K20" s="498"/>
      <c r="L20" s="498"/>
      <c r="M20" s="498"/>
      <c r="N20" s="498"/>
    </row>
    <row r="21" spans="2:14" ht="35.25" customHeight="1" x14ac:dyDescent="0.25">
      <c r="B21" s="215">
        <f>'Resp. 1'!B35</f>
        <v>0</v>
      </c>
      <c r="C21" s="216">
        <f>'Resp. 1'!C35</f>
        <v>0</v>
      </c>
      <c r="D21" s="498"/>
      <c r="E21" s="498"/>
      <c r="F21" s="498"/>
      <c r="G21" s="498"/>
      <c r="H21" s="498"/>
      <c r="I21" s="498"/>
      <c r="J21" s="498"/>
      <c r="K21" s="498"/>
      <c r="L21" s="498"/>
      <c r="M21" s="498"/>
      <c r="N21" s="498"/>
    </row>
    <row r="22" spans="2:14" ht="35.25" customHeight="1" x14ac:dyDescent="0.25">
      <c r="B22" s="215" t="str">
        <f>'Resp. 1'!B36</f>
        <v>Mantenimento della funzionalità organizzativa dell'ente in relazione alla gestione dell'emergenza Covid-19 e rendicontazione delle attività svolte in remoto o in loco presso l'ente - Regolamentazione del lavoro agile</v>
      </c>
      <c r="C22" s="216" t="str">
        <f>'Resp. 1'!C36</f>
        <v>Garantire la gestione delle attività e procedimenti assegnati attraverso le modalità organizzative attivate per fronteggiare la l'emergenza covid-19 e garantire la trasmissione di report sull'esecuzione della attività svolte secondo le modalità concordate. Indicatore: Pratiche Amministrative - Compiti evasi nel rispetto delle tempistiche/ totale delle pratiche amministrative - compiti assegnati - Adozione disciplinare sul lavoro agile entro il 31.12.2021</v>
      </c>
      <c r="D22" s="498"/>
      <c r="E22" s="498"/>
      <c r="F22" s="498"/>
      <c r="G22" s="498"/>
      <c r="H22" s="498"/>
      <c r="I22" s="498"/>
      <c r="J22" s="498"/>
      <c r="K22" s="498"/>
      <c r="L22" s="498"/>
      <c r="M22" s="498"/>
      <c r="N22" s="498"/>
    </row>
    <row r="23" spans="2:14" ht="35.25" customHeight="1" x14ac:dyDescent="0.25">
      <c r="B23" s="215" t="str">
        <f>'Resp. 1'!B37</f>
        <v>Capacità di Programmazione: Tempestività nella predisposizione dei documenti di programmazione</v>
      </c>
      <c r="C23" s="216" t="str">
        <f>'Resp. 1'!C37</f>
        <v>Predisporre  gli atti e la rilevazione dei dati necessari alla predisposizione del Bilancio di Previsione entro l'anno - Indicatore =[Data di Approvazione del Bilancio effettiva/Data di approvazione del Bilancio programmata= 100% - n.atti di competenza trasmessi al servizio finanziario/.n. atti richiesti=100%</v>
      </c>
      <c r="D23" s="498"/>
      <c r="E23" s="498"/>
      <c r="F23" s="498"/>
      <c r="G23" s="498"/>
      <c r="H23" s="498"/>
      <c r="I23" s="498"/>
      <c r="J23" s="498"/>
      <c r="K23" s="498"/>
      <c r="L23" s="498"/>
      <c r="M23" s="498"/>
      <c r="N23" s="498"/>
    </row>
    <row r="24" spans="2:14" ht="35.25" customHeight="1" x14ac:dyDescent="0.25">
      <c r="B24" s="215">
        <f>'Resp. 1'!B38</f>
        <v>0</v>
      </c>
      <c r="C24" s="216">
        <f>'Resp. 1'!C38</f>
        <v>0</v>
      </c>
      <c r="D24" s="498"/>
      <c r="E24" s="498"/>
      <c r="F24" s="498"/>
      <c r="G24" s="498"/>
      <c r="H24" s="498"/>
      <c r="I24" s="498"/>
      <c r="J24" s="498"/>
      <c r="K24" s="498"/>
      <c r="L24" s="498"/>
      <c r="M24" s="498"/>
      <c r="N24" s="498"/>
    </row>
    <row r="25" spans="2:14" ht="35.25" customHeight="1" x14ac:dyDescent="0.25">
      <c r="B25" s="215">
        <f>'Resp. 1'!B39</f>
        <v>0</v>
      </c>
      <c r="C25" s="216">
        <f>'Resp. 1'!C39</f>
        <v>0</v>
      </c>
      <c r="D25" s="498"/>
      <c r="E25" s="498"/>
      <c r="F25" s="498"/>
      <c r="G25" s="498"/>
      <c r="H25" s="498"/>
      <c r="I25" s="498"/>
      <c r="J25" s="498"/>
      <c r="K25" s="498"/>
      <c r="L25" s="498"/>
      <c r="M25" s="498"/>
      <c r="N25" s="498"/>
    </row>
    <row r="26" spans="2:14" ht="35.25" customHeight="1" x14ac:dyDescent="0.25">
      <c r="B26" s="215">
        <f>'Resp. 1'!B40</f>
        <v>0</v>
      </c>
      <c r="C26" s="216">
        <f>'Resp. 1'!C40</f>
        <v>0</v>
      </c>
      <c r="D26" s="498"/>
      <c r="E26" s="498"/>
      <c r="F26" s="498"/>
      <c r="G26" s="498"/>
      <c r="H26" s="498"/>
      <c r="I26" s="498"/>
      <c r="J26" s="498"/>
      <c r="K26" s="498"/>
      <c r="L26" s="498"/>
      <c r="M26" s="498"/>
      <c r="N26" s="498"/>
    </row>
    <row r="27" spans="2:14" ht="35.25" customHeight="1" x14ac:dyDescent="0.25">
      <c r="B27" s="215">
        <f>'Resp. 1'!B41</f>
        <v>0</v>
      </c>
      <c r="C27" s="216">
        <f>'Resp. 1'!C41</f>
        <v>0</v>
      </c>
      <c r="D27" s="498"/>
      <c r="E27" s="498"/>
      <c r="F27" s="498"/>
      <c r="G27" s="498"/>
      <c r="H27" s="498"/>
      <c r="I27" s="498"/>
      <c r="J27" s="498"/>
      <c r="K27" s="498"/>
      <c r="L27" s="498"/>
      <c r="M27" s="498"/>
      <c r="N27" s="498"/>
    </row>
    <row r="28" spans="2:14" ht="35.25" customHeight="1" x14ac:dyDescent="0.25">
      <c r="B28" s="215">
        <f>'Resp. 1'!B42</f>
        <v>0</v>
      </c>
      <c r="C28" s="216">
        <f>'Resp. 1'!C42</f>
        <v>0</v>
      </c>
      <c r="D28" s="498"/>
      <c r="E28" s="498"/>
      <c r="F28" s="498"/>
      <c r="G28" s="498"/>
      <c r="H28" s="498"/>
      <c r="I28" s="498"/>
      <c r="J28" s="498"/>
      <c r="K28" s="498"/>
      <c r="L28" s="498"/>
      <c r="M28" s="498"/>
      <c r="N28" s="498"/>
    </row>
    <row r="29" spans="2:14" ht="35.25" customHeight="1" x14ac:dyDescent="0.25">
      <c r="B29" s="215">
        <f>'Resp. 1'!B43</f>
        <v>0</v>
      </c>
      <c r="C29" s="216">
        <f>'Resp. 1'!C43</f>
        <v>0</v>
      </c>
      <c r="D29" s="498"/>
      <c r="E29" s="498"/>
      <c r="F29" s="498"/>
      <c r="G29" s="498"/>
      <c r="H29" s="498"/>
      <c r="I29" s="498"/>
      <c r="J29" s="498"/>
      <c r="K29" s="498"/>
      <c r="L29" s="498"/>
      <c r="M29" s="498"/>
      <c r="N29" s="498"/>
    </row>
    <row r="30" spans="2:14" ht="35.25" customHeight="1" x14ac:dyDescent="0.25">
      <c r="B30" s="215">
        <f>'Resp. 1'!B44</f>
        <v>0</v>
      </c>
      <c r="C30" s="216">
        <f>'Resp. 1'!C44</f>
        <v>0</v>
      </c>
      <c r="D30" s="498"/>
      <c r="E30" s="498"/>
      <c r="F30" s="498"/>
      <c r="G30" s="498"/>
      <c r="H30" s="498"/>
      <c r="I30" s="498"/>
      <c r="J30" s="498"/>
      <c r="K30" s="498"/>
      <c r="L30" s="498"/>
      <c r="M30" s="498"/>
      <c r="N30" s="498"/>
    </row>
    <row r="31" spans="2:14" ht="17.25" hidden="1" thickTop="1" thickBot="1" x14ac:dyDescent="0.3">
      <c r="B31" s="192"/>
      <c r="C31" s="193"/>
      <c r="D31" s="513"/>
      <c r="E31" s="514"/>
      <c r="F31" s="514"/>
      <c r="G31" s="514"/>
      <c r="H31" s="514"/>
      <c r="I31" s="514"/>
      <c r="J31" s="514"/>
      <c r="K31" s="514"/>
      <c r="L31" s="514"/>
      <c r="M31" s="514"/>
      <c r="N31" s="515"/>
    </row>
    <row r="32" spans="2:14" ht="17.25" hidden="1" thickTop="1" thickBot="1" x14ac:dyDescent="0.3">
      <c r="B32" s="57"/>
      <c r="C32" s="61"/>
      <c r="D32" s="510"/>
      <c r="E32" s="511"/>
      <c r="F32" s="511"/>
      <c r="G32" s="511"/>
      <c r="H32" s="511"/>
      <c r="I32" s="511"/>
      <c r="J32" s="511"/>
      <c r="K32" s="511"/>
      <c r="L32" s="511"/>
      <c r="M32" s="511"/>
      <c r="N32" s="512"/>
    </row>
    <row r="33" spans="2:14" ht="17.25" hidden="1" thickTop="1" thickBot="1" x14ac:dyDescent="0.3">
      <c r="B33" s="57"/>
      <c r="C33" s="61"/>
      <c r="D33" s="510"/>
      <c r="E33" s="511"/>
      <c r="F33" s="511"/>
      <c r="G33" s="511"/>
      <c r="H33" s="511"/>
      <c r="I33" s="511"/>
      <c r="J33" s="511"/>
      <c r="K33" s="511"/>
      <c r="L33" s="511"/>
      <c r="M33" s="511"/>
      <c r="N33" s="512"/>
    </row>
  </sheetData>
  <mergeCells count="30">
    <mergeCell ref="D21:N21"/>
    <mergeCell ref="D33:N33"/>
    <mergeCell ref="D25:N25"/>
    <mergeCell ref="D26:N26"/>
    <mergeCell ref="D27:N27"/>
    <mergeCell ref="D28:N28"/>
    <mergeCell ref="D29:N29"/>
    <mergeCell ref="D30:N30"/>
    <mergeCell ref="D31:N31"/>
    <mergeCell ref="D32:N32"/>
    <mergeCell ref="D10:F12"/>
    <mergeCell ref="D24:N24"/>
    <mergeCell ref="D13:N13"/>
    <mergeCell ref="D14:N14"/>
    <mergeCell ref="D15:N15"/>
    <mergeCell ref="D16:N16"/>
    <mergeCell ref="D17:N17"/>
    <mergeCell ref="D18:N18"/>
    <mergeCell ref="D19:N19"/>
    <mergeCell ref="D20:N20"/>
    <mergeCell ref="B12:B13"/>
    <mergeCell ref="C12:C13"/>
    <mergeCell ref="D22:N22"/>
    <mergeCell ref="D23:N23"/>
    <mergeCell ref="C2:J2"/>
    <mergeCell ref="C3:J3"/>
    <mergeCell ref="C4:J4"/>
    <mergeCell ref="B6:N9"/>
    <mergeCell ref="B10:C11"/>
    <mergeCell ref="J10:J12"/>
  </mergeCells>
  <phoneticPr fontId="0" type="noConversion"/>
  <pageMargins left="0.7" right="0.7" top="0.75" bottom="0.75" header="0.3" footer="0.3"/>
  <pageSetup paperSize="9" scale="65"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
  <sheetViews>
    <sheetView workbookViewId="0">
      <selection activeCell="T23" sqref="T23"/>
    </sheetView>
  </sheetViews>
  <sheetFormatPr defaultRowHeight="15" x14ac:dyDescent="0.25"/>
  <sheetData>
    <row r="1" spans="1:11" x14ac:dyDescent="0.25">
      <c r="A1">
        <f>'Dip. '!B4</f>
        <v>0</v>
      </c>
      <c r="B1">
        <f>'Dip. 2'!B5</f>
        <v>0</v>
      </c>
      <c r="C1">
        <f>Dip.3!B5</f>
        <v>0</v>
      </c>
      <c r="D1">
        <f>'Dip. 4'!B5</f>
        <v>0</v>
      </c>
      <c r="E1">
        <f>'Dip. 5'!B5</f>
        <v>0</v>
      </c>
      <c r="F1">
        <f>'Dip. 6'!B5</f>
        <v>0</v>
      </c>
      <c r="G1">
        <f>'Dip. 7'!B5</f>
        <v>0</v>
      </c>
      <c r="H1">
        <f>'Dip. 8'!B5</f>
        <v>0</v>
      </c>
      <c r="I1">
        <f>'Dip. 9'!B5</f>
        <v>0</v>
      </c>
      <c r="J1">
        <f>Dip.10!B5</f>
        <v>0</v>
      </c>
    </row>
    <row r="2" spans="1:11" x14ac:dyDescent="0.25">
      <c r="A2" s="217">
        <f>'Dip. '!H43</f>
        <v>0</v>
      </c>
      <c r="B2" s="217">
        <f>'Dip. 2'!H44</f>
        <v>0</v>
      </c>
      <c r="C2" s="217">
        <f>Dip.3!H44</f>
        <v>0</v>
      </c>
      <c r="D2" s="217">
        <f>'Dip. 4'!H44</f>
        <v>0</v>
      </c>
      <c r="E2" s="217">
        <f>'Dip. 5'!$H44</f>
        <v>0</v>
      </c>
      <c r="F2" s="217">
        <f>'Dip. 6'!$H44</f>
        <v>0</v>
      </c>
      <c r="G2" s="217">
        <f>'Dip. 7'!$H44</f>
        <v>0</v>
      </c>
      <c r="H2" s="217">
        <f>'Dip. 8'!$H44</f>
        <v>0</v>
      </c>
      <c r="I2" s="217">
        <f>'Dip. 9'!$H44</f>
        <v>0</v>
      </c>
      <c r="J2" s="217">
        <f>Dip.10!H44</f>
        <v>0</v>
      </c>
      <c r="K2" s="217"/>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A12" sqref="A12"/>
    </sheetView>
  </sheetViews>
  <sheetFormatPr defaultRowHeight="18.75" x14ac:dyDescent="0.25"/>
  <cols>
    <col min="1" max="1" width="66.28515625" style="67" customWidth="1"/>
    <col min="2" max="2" width="90" style="67" customWidth="1"/>
    <col min="3" max="16384" width="9.140625" style="67"/>
  </cols>
  <sheetData>
    <row r="1" spans="1:2" x14ac:dyDescent="0.25">
      <c r="A1" s="290" t="s">
        <v>403</v>
      </c>
      <c r="B1" s="290" t="s">
        <v>404</v>
      </c>
    </row>
    <row r="2" spans="1:2" ht="75" x14ac:dyDescent="0.25">
      <c r="A2" s="291" t="s">
        <v>405</v>
      </c>
      <c r="B2" s="291" t="s">
        <v>406</v>
      </c>
    </row>
    <row r="3" spans="1:2" ht="56.25" x14ac:dyDescent="0.25">
      <c r="A3" s="291" t="s">
        <v>407</v>
      </c>
      <c r="B3" s="291" t="s">
        <v>408</v>
      </c>
    </row>
    <row r="4" spans="1:2" ht="37.5" x14ac:dyDescent="0.25">
      <c r="A4" s="291" t="s">
        <v>321</v>
      </c>
      <c r="B4" s="291" t="s">
        <v>322</v>
      </c>
    </row>
    <row r="5" spans="1:2" ht="37.5" x14ac:dyDescent="0.25">
      <c r="A5" s="291" t="s">
        <v>409</v>
      </c>
      <c r="B5" s="291" t="s">
        <v>410</v>
      </c>
    </row>
    <row r="6" spans="1:2" ht="56.25" x14ac:dyDescent="0.25">
      <c r="A6" s="291" t="s">
        <v>411</v>
      </c>
      <c r="B6" s="291" t="s">
        <v>412</v>
      </c>
    </row>
    <row r="7" spans="1:2" ht="56.25" x14ac:dyDescent="0.25">
      <c r="A7" s="291" t="s">
        <v>413</v>
      </c>
      <c r="B7" s="291" t="s">
        <v>414</v>
      </c>
    </row>
    <row r="8" spans="1:2" ht="37.5" x14ac:dyDescent="0.25">
      <c r="A8" s="291" t="s">
        <v>415</v>
      </c>
      <c r="B8" s="291" t="s">
        <v>416</v>
      </c>
    </row>
    <row r="9" spans="1:2" ht="56.25" x14ac:dyDescent="0.25">
      <c r="A9" s="291" t="s">
        <v>417</v>
      </c>
      <c r="B9" s="291" t="s">
        <v>418</v>
      </c>
    </row>
    <row r="10" spans="1:2" ht="75" x14ac:dyDescent="0.25">
      <c r="A10" s="291" t="s">
        <v>419</v>
      </c>
      <c r="B10" s="291" t="s">
        <v>420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42"/>
  <sheetViews>
    <sheetView topLeftCell="A4" zoomScale="90" zoomScaleNormal="90" workbookViewId="0">
      <selection activeCell="AC16" sqref="AC16"/>
    </sheetView>
  </sheetViews>
  <sheetFormatPr defaultColWidth="8.85546875" defaultRowHeight="15.75" x14ac:dyDescent="0.25"/>
  <cols>
    <col min="1" max="1" width="1.28515625" style="44" customWidth="1"/>
    <col min="2" max="2" width="58.42578125" style="44" customWidth="1"/>
    <col min="3" max="3" width="62.140625" style="44" customWidth="1"/>
    <col min="4" max="17" width="6.85546875" style="44" customWidth="1"/>
    <col min="18" max="18" width="10" style="62" hidden="1" customWidth="1"/>
    <col min="19" max="19" width="9.7109375" style="62" customWidth="1"/>
    <col min="20" max="20" width="7.85546875" style="62" hidden="1" customWidth="1"/>
    <col min="21" max="21" width="10.28515625" style="63" hidden="1" customWidth="1"/>
    <col min="22" max="26" width="20.7109375" style="44" hidden="1" customWidth="1"/>
    <col min="27" max="27" width="21.140625" style="44" hidden="1" customWidth="1"/>
    <col min="28" max="28" width="1.5703125" style="44" customWidth="1"/>
    <col min="29" max="29" width="18.85546875" style="44" customWidth="1"/>
    <col min="30" max="42" width="8" style="44" customWidth="1"/>
    <col min="43" max="46" width="9.28515625" style="44" customWidth="1"/>
    <col min="47" max="74" width="8.85546875" style="44"/>
    <col min="75" max="75" width="64" style="160" customWidth="1"/>
    <col min="76" max="76" width="97.85546875" style="160" customWidth="1"/>
    <col min="77" max="16384" width="8.85546875" style="44"/>
  </cols>
  <sheetData>
    <row r="1" spans="1:76" ht="4.5" customHeight="1" thickBot="1" x14ac:dyDescent="0.3">
      <c r="A1" s="222"/>
      <c r="B1" s="207"/>
      <c r="C1" s="207"/>
      <c r="D1" s="207"/>
      <c r="E1" s="207"/>
      <c r="F1" s="207"/>
      <c r="G1" s="207"/>
      <c r="H1" s="207"/>
      <c r="I1" s="207"/>
      <c r="J1" s="207"/>
      <c r="K1" s="207"/>
      <c r="L1" s="207"/>
      <c r="M1" s="207"/>
      <c r="N1" s="207"/>
      <c r="O1" s="207"/>
      <c r="P1" s="207"/>
      <c r="Q1" s="207"/>
      <c r="R1" s="208"/>
      <c r="S1" s="208"/>
      <c r="T1" s="208"/>
      <c r="U1" s="209"/>
      <c r="V1" s="209"/>
      <c r="W1" s="209"/>
      <c r="X1" s="209"/>
      <c r="Y1" s="209"/>
      <c r="Z1" s="209"/>
      <c r="AA1" s="209"/>
      <c r="AB1" s="223"/>
      <c r="BW1" s="45" t="s">
        <v>186</v>
      </c>
      <c r="BX1" s="46" t="s">
        <v>187</v>
      </c>
    </row>
    <row r="2" spans="1:76" ht="32.25" customHeight="1" x14ac:dyDescent="0.25">
      <c r="A2" s="224"/>
      <c r="B2" s="376" t="s">
        <v>520</v>
      </c>
      <c r="C2" s="376"/>
      <c r="D2" s="376"/>
      <c r="E2" s="376"/>
      <c r="F2" s="376"/>
      <c r="G2" s="376"/>
      <c r="H2" s="376"/>
      <c r="I2" s="376"/>
      <c r="J2" s="376"/>
      <c r="K2" s="376"/>
      <c r="L2" s="376"/>
      <c r="M2" s="376"/>
      <c r="N2" s="376"/>
      <c r="O2" s="376"/>
      <c r="P2" s="376"/>
      <c r="Q2" s="376"/>
      <c r="R2" s="377"/>
      <c r="S2" s="377"/>
      <c r="T2" s="377"/>
      <c r="U2" s="377"/>
      <c r="V2" s="377"/>
      <c r="W2" s="377"/>
      <c r="X2" s="377"/>
      <c r="Y2" s="377"/>
      <c r="Z2" s="377"/>
      <c r="AA2" s="378"/>
      <c r="AB2" s="225"/>
      <c r="BW2" s="137"/>
      <c r="BX2" s="138"/>
    </row>
    <row r="3" spans="1:76" ht="9" customHeight="1" x14ac:dyDescent="0.25">
      <c r="A3" s="224"/>
      <c r="B3" s="53"/>
      <c r="C3" s="53"/>
      <c r="D3" s="53"/>
      <c r="E3" s="53"/>
      <c r="F3" s="53"/>
      <c r="G3" s="53"/>
      <c r="H3" s="53"/>
      <c r="I3" s="53"/>
      <c r="J3" s="53"/>
      <c r="K3" s="53"/>
      <c r="L3" s="53"/>
      <c r="M3" s="53"/>
      <c r="N3" s="53"/>
      <c r="O3" s="53"/>
      <c r="P3" s="53"/>
      <c r="Q3" s="53"/>
      <c r="R3" s="139"/>
      <c r="S3" s="139"/>
      <c r="T3" s="139"/>
      <c r="U3" s="42"/>
      <c r="V3" s="42"/>
      <c r="W3" s="42"/>
      <c r="X3" s="42"/>
      <c r="Y3" s="42"/>
      <c r="Z3" s="42"/>
      <c r="AA3" s="42"/>
      <c r="AB3" s="226"/>
      <c r="BW3" s="137"/>
      <c r="BX3" s="138"/>
    </row>
    <row r="4" spans="1:76" ht="36" customHeight="1" x14ac:dyDescent="0.25">
      <c r="A4" s="224"/>
      <c r="B4" s="379" t="s">
        <v>463</v>
      </c>
      <c r="C4" s="379"/>
      <c r="D4" s="379"/>
      <c r="E4" s="379"/>
      <c r="F4" s="379"/>
      <c r="G4" s="379"/>
      <c r="H4" s="379"/>
      <c r="I4" s="379"/>
      <c r="J4" s="379"/>
      <c r="K4" s="379"/>
      <c r="L4" s="379"/>
      <c r="M4" s="379"/>
      <c r="N4" s="379"/>
      <c r="O4" s="379"/>
      <c r="P4" s="379"/>
      <c r="Q4" s="379"/>
      <c r="R4" s="379"/>
      <c r="S4" s="379"/>
      <c r="T4" s="379"/>
      <c r="U4" s="379"/>
      <c r="V4" s="379"/>
      <c r="W4" s="379"/>
      <c r="X4" s="379"/>
      <c r="Y4" s="379"/>
      <c r="Z4" s="379"/>
      <c r="AA4" s="380"/>
      <c r="AB4" s="225"/>
      <c r="BW4" s="49" t="s">
        <v>190</v>
      </c>
      <c r="BX4" s="50" t="s">
        <v>191</v>
      </c>
    </row>
    <row r="5" spans="1:76" ht="11.25" customHeight="1" x14ac:dyDescent="0.25">
      <c r="A5" s="224"/>
      <c r="B5" s="53"/>
      <c r="C5" s="53"/>
      <c r="D5" s="53"/>
      <c r="E5" s="53"/>
      <c r="F5" s="53"/>
      <c r="G5" s="53"/>
      <c r="H5" s="53"/>
      <c r="I5" s="53"/>
      <c r="J5" s="53"/>
      <c r="K5" s="53"/>
      <c r="L5" s="53"/>
      <c r="M5" s="53"/>
      <c r="N5" s="53"/>
      <c r="O5" s="53"/>
      <c r="P5" s="53"/>
      <c r="Q5" s="53"/>
      <c r="R5" s="54"/>
      <c r="S5" s="139"/>
      <c r="T5" s="139"/>
      <c r="U5" s="139"/>
      <c r="V5" s="139"/>
      <c r="W5" s="139"/>
      <c r="X5" s="42"/>
      <c r="Y5" s="42"/>
      <c r="Z5" s="42"/>
      <c r="AA5" s="42"/>
      <c r="AB5" s="226"/>
      <c r="BW5" s="51" t="s">
        <v>198</v>
      </c>
      <c r="BX5" s="52" t="s">
        <v>199</v>
      </c>
    </row>
    <row r="6" spans="1:76" ht="9" hidden="1" customHeight="1" x14ac:dyDescent="0.25">
      <c r="A6" s="224"/>
      <c r="B6" s="54"/>
      <c r="C6" s="54"/>
      <c r="D6" s="54"/>
      <c r="E6" s="54"/>
      <c r="F6" s="54"/>
      <c r="G6" s="54"/>
      <c r="H6" s="54"/>
      <c r="I6" s="54"/>
      <c r="J6" s="54"/>
      <c r="K6" s="54"/>
      <c r="L6" s="54"/>
      <c r="M6" s="54"/>
      <c r="N6" s="54"/>
      <c r="O6" s="54"/>
      <c r="P6" s="54"/>
      <c r="Q6" s="54"/>
      <c r="R6" s="54"/>
      <c r="S6" s="54"/>
      <c r="T6" s="54"/>
      <c r="U6" s="54"/>
      <c r="V6" s="54"/>
      <c r="W6" s="54"/>
      <c r="X6" s="54"/>
      <c r="Y6" s="54"/>
      <c r="Z6" s="54"/>
      <c r="AA6" s="54"/>
      <c r="AB6" s="226"/>
      <c r="BW6" s="51"/>
      <c r="BX6" s="52"/>
    </row>
    <row r="7" spans="1:76" ht="22.5" customHeight="1" x14ac:dyDescent="0.25">
      <c r="A7" s="224"/>
      <c r="B7" s="366" t="s">
        <v>7</v>
      </c>
      <c r="C7" s="366"/>
      <c r="D7" s="366" t="s">
        <v>323</v>
      </c>
      <c r="E7" s="366"/>
      <c r="F7" s="366"/>
      <c r="G7" s="366"/>
      <c r="H7" s="366"/>
      <c r="I7" s="366"/>
      <c r="J7" s="366"/>
      <c r="K7" s="366"/>
      <c r="L7" s="366"/>
      <c r="M7" s="366"/>
      <c r="N7" s="366"/>
      <c r="O7" s="366"/>
      <c r="P7" s="366"/>
      <c r="Q7" s="366"/>
      <c r="R7" s="381" t="s">
        <v>264</v>
      </c>
      <c r="S7" s="381" t="s">
        <v>265</v>
      </c>
      <c r="T7" s="381" t="s">
        <v>266</v>
      </c>
      <c r="U7" s="371" t="s">
        <v>267</v>
      </c>
      <c r="V7" s="339" t="s">
        <v>268</v>
      </c>
      <c r="W7" s="339"/>
      <c r="X7" s="339"/>
      <c r="Y7" s="339"/>
      <c r="Z7" s="339"/>
      <c r="AA7" s="374" t="s">
        <v>269</v>
      </c>
      <c r="AB7" s="226"/>
      <c r="BW7" s="51" t="s">
        <v>201</v>
      </c>
      <c r="BX7" s="52" t="s">
        <v>202</v>
      </c>
    </row>
    <row r="8" spans="1:76" ht="12" customHeight="1" x14ac:dyDescent="0.25">
      <c r="A8" s="224"/>
      <c r="B8" s="366"/>
      <c r="C8" s="366"/>
      <c r="D8" s="384" t="s">
        <v>324</v>
      </c>
      <c r="E8" s="385"/>
      <c r="F8" s="385"/>
      <c r="G8" s="385"/>
      <c r="H8" s="385"/>
      <c r="I8" s="385"/>
      <c r="J8" s="386"/>
      <c r="K8" s="375" t="s">
        <v>325</v>
      </c>
      <c r="L8" s="375"/>
      <c r="M8" s="375"/>
      <c r="N8" s="375"/>
      <c r="O8" s="375"/>
      <c r="P8" s="375"/>
      <c r="Q8" s="375"/>
      <c r="R8" s="382"/>
      <c r="S8" s="382"/>
      <c r="T8" s="382"/>
      <c r="U8" s="372"/>
      <c r="V8" s="143">
        <v>1</v>
      </c>
      <c r="W8" s="143">
        <v>2</v>
      </c>
      <c r="X8" s="143">
        <v>3</v>
      </c>
      <c r="Y8" s="143">
        <v>4</v>
      </c>
      <c r="Z8" s="143">
        <v>5</v>
      </c>
      <c r="AA8" s="374"/>
      <c r="AB8" s="226"/>
      <c r="BW8" s="51" t="s">
        <v>203</v>
      </c>
      <c r="BX8" s="52" t="s">
        <v>204</v>
      </c>
    </row>
    <row r="9" spans="1:76" ht="18" customHeight="1" x14ac:dyDescent="0.25">
      <c r="A9" s="224"/>
      <c r="B9" s="366"/>
      <c r="C9" s="366"/>
      <c r="D9" s="361" t="s">
        <v>26</v>
      </c>
      <c r="E9" s="361"/>
      <c r="F9" s="361"/>
      <c r="G9" s="361" t="s">
        <v>27</v>
      </c>
      <c r="H9" s="361"/>
      <c r="I9" s="361"/>
      <c r="J9" s="387" t="s">
        <v>326</v>
      </c>
      <c r="K9" s="361" t="s">
        <v>28</v>
      </c>
      <c r="L9" s="361"/>
      <c r="M9" s="361"/>
      <c r="N9" s="361" t="s">
        <v>29</v>
      </c>
      <c r="O9" s="361"/>
      <c r="P9" s="361"/>
      <c r="Q9" s="387" t="s">
        <v>326</v>
      </c>
      <c r="R9" s="382"/>
      <c r="S9" s="382"/>
      <c r="T9" s="382"/>
      <c r="U9" s="372"/>
      <c r="V9" s="144" t="s">
        <v>232</v>
      </c>
      <c r="W9" s="144" t="s">
        <v>233</v>
      </c>
      <c r="X9" s="145" t="s">
        <v>234</v>
      </c>
      <c r="Y9" s="145" t="s">
        <v>270</v>
      </c>
      <c r="Z9" s="145" t="s">
        <v>271</v>
      </c>
      <c r="AA9" s="374"/>
      <c r="AB9" s="226"/>
      <c r="BW9" s="51" t="s">
        <v>207</v>
      </c>
      <c r="BX9" s="52" t="s">
        <v>208</v>
      </c>
    </row>
    <row r="10" spans="1:76" ht="40.5" customHeight="1" x14ac:dyDescent="0.25">
      <c r="A10" s="224"/>
      <c r="B10" s="272" t="s">
        <v>400</v>
      </c>
      <c r="C10" s="307" t="s">
        <v>401</v>
      </c>
      <c r="D10" s="228" t="s">
        <v>334</v>
      </c>
      <c r="E10" s="228" t="s">
        <v>335</v>
      </c>
      <c r="F10" s="228" t="s">
        <v>336</v>
      </c>
      <c r="G10" s="228" t="s">
        <v>334</v>
      </c>
      <c r="H10" s="228" t="s">
        <v>335</v>
      </c>
      <c r="I10" s="228" t="s">
        <v>336</v>
      </c>
      <c r="J10" s="388"/>
      <c r="K10" s="228" t="s">
        <v>334</v>
      </c>
      <c r="L10" s="228" t="s">
        <v>335</v>
      </c>
      <c r="M10" s="228" t="s">
        <v>336</v>
      </c>
      <c r="N10" s="228" t="s">
        <v>334</v>
      </c>
      <c r="O10" s="228" t="s">
        <v>335</v>
      </c>
      <c r="P10" s="228" t="s">
        <v>336</v>
      </c>
      <c r="Q10" s="388"/>
      <c r="R10" s="383"/>
      <c r="S10" s="383"/>
      <c r="T10" s="383"/>
      <c r="U10" s="373"/>
      <c r="V10" s="306" t="s">
        <v>56</v>
      </c>
      <c r="W10" s="306" t="s">
        <v>57</v>
      </c>
      <c r="X10" s="306" t="s">
        <v>243</v>
      </c>
      <c r="Y10" s="306" t="s">
        <v>244</v>
      </c>
      <c r="Z10" s="306" t="s">
        <v>245</v>
      </c>
      <c r="AA10" s="374"/>
      <c r="AB10" s="226"/>
      <c r="BW10" s="51" t="s">
        <v>215</v>
      </c>
      <c r="BX10" s="52" t="s">
        <v>216</v>
      </c>
    </row>
    <row r="11" spans="1:76" s="241" customFormat="1" ht="61.9" customHeight="1" x14ac:dyDescent="0.25">
      <c r="A11" s="229"/>
      <c r="B11" s="314" t="s">
        <v>546</v>
      </c>
      <c r="C11" s="294" t="s">
        <v>547</v>
      </c>
      <c r="D11" s="273" t="s">
        <v>50</v>
      </c>
      <c r="E11" s="274"/>
      <c r="F11" s="274"/>
      <c r="G11" s="274" t="s">
        <v>50</v>
      </c>
      <c r="H11" s="274"/>
      <c r="I11" s="274"/>
      <c r="J11" s="282">
        <f t="shared" ref="J11:J35" si="0">IF(D11="x",5,0)+IF(E11="x",3,0)+IF(F11="x",1,0)+IF(G11="x",5,0)+IF(H11="x",3,0)+IF(I11="x",1,0)</f>
        <v>10</v>
      </c>
      <c r="K11" s="274" t="s">
        <v>50</v>
      </c>
      <c r="L11" s="274"/>
      <c r="M11" s="274"/>
      <c r="N11" s="274"/>
      <c r="O11" s="274"/>
      <c r="P11" s="274" t="s">
        <v>50</v>
      </c>
      <c r="Q11" s="282">
        <f t="shared" ref="Q11:Q35" si="1">IF(K11="x",5,0)+IF(L11="x",3,0)+IF(M11="x",1,0)+IF(N11="x",1,0)+IF(O11="x",3,0)+IF(P11="x",5,0)</f>
        <v>10</v>
      </c>
      <c r="R11" s="275">
        <f t="shared" ref="R11:R35" si="2">J11+Q11</f>
        <v>20</v>
      </c>
      <c r="S11" s="280">
        <f>J11+Q11</f>
        <v>20</v>
      </c>
      <c r="T11" s="275">
        <f t="shared" ref="T11:T35" si="3">U11/100</f>
        <v>1</v>
      </c>
      <c r="U11" s="235">
        <v>100</v>
      </c>
      <c r="V11" s="236" t="str">
        <f t="shared" ref="V11:V35" si="4">IF($T11&lt;=0.2,IF($T11&gt;=0,"x",""),"")</f>
        <v/>
      </c>
      <c r="W11" s="236" t="str">
        <f t="shared" ref="W11:W35" si="5">IF(T11&lt;=0.5,IF(T11&gt;=0.21,"x",""),"")</f>
        <v/>
      </c>
      <c r="X11" s="236" t="str">
        <f t="shared" ref="X11:X35" si="6">IF(T11&lt;=0.7,IF(T11&gt;=0.51,"x",""),"")</f>
        <v/>
      </c>
      <c r="Y11" s="236" t="str">
        <f t="shared" ref="Y11:Y35" si="7">IF(T11&lt;=0.9,IF(T11&gt;=0.71,"x",""),"")</f>
        <v/>
      </c>
      <c r="Z11" s="236" t="str">
        <f t="shared" ref="Z11:Z35" si="8">IF(T11&lt;=1,IF(T11&gt;0.9,"x",""),"")</f>
        <v>x</v>
      </c>
      <c r="AA11" s="237"/>
      <c r="AB11" s="238"/>
      <c r="AC11" s="239"/>
      <c r="AD11" s="246"/>
      <c r="AE11" s="246"/>
      <c r="AF11" s="239"/>
      <c r="AG11" s="239"/>
      <c r="AH11" s="239"/>
      <c r="AI11" s="239"/>
      <c r="AJ11" s="239"/>
      <c r="AK11" s="239"/>
      <c r="AL11" s="239"/>
      <c r="AM11" s="239"/>
      <c r="AN11" s="239"/>
      <c r="AO11" s="239"/>
      <c r="AP11" s="239"/>
      <c r="AQ11" s="239"/>
      <c r="AR11" s="239"/>
      <c r="AS11" s="239"/>
      <c r="AT11" s="239"/>
      <c r="AU11" s="239"/>
      <c r="AV11" s="239"/>
      <c r="AW11" s="239"/>
      <c r="AX11" s="239"/>
      <c r="AY11" s="239"/>
      <c r="AZ11" s="239"/>
      <c r="BA11" s="239"/>
      <c r="BB11" s="240"/>
      <c r="BW11" s="242" t="s">
        <v>217</v>
      </c>
      <c r="BX11" s="243" t="s">
        <v>218</v>
      </c>
    </row>
    <row r="12" spans="1:76" s="241" customFormat="1" ht="81" customHeight="1" x14ac:dyDescent="0.25">
      <c r="A12" s="229"/>
      <c r="B12" s="311" t="s">
        <v>544</v>
      </c>
      <c r="C12" s="294" t="s">
        <v>545</v>
      </c>
      <c r="D12" s="273" t="s">
        <v>50</v>
      </c>
      <c r="E12" s="274"/>
      <c r="F12" s="274"/>
      <c r="G12" s="274"/>
      <c r="H12" s="274" t="s">
        <v>434</v>
      </c>
      <c r="I12" s="274"/>
      <c r="J12" s="282">
        <f t="shared" si="0"/>
        <v>8</v>
      </c>
      <c r="K12" s="274" t="s">
        <v>50</v>
      </c>
      <c r="L12" s="274"/>
      <c r="M12" s="274"/>
      <c r="N12" s="274"/>
      <c r="O12" s="274"/>
      <c r="P12" s="274" t="s">
        <v>50</v>
      </c>
      <c r="Q12" s="282">
        <f t="shared" si="1"/>
        <v>10</v>
      </c>
      <c r="R12" s="275">
        <f t="shared" si="2"/>
        <v>18</v>
      </c>
      <c r="S12" s="280">
        <f t="shared" ref="S12:S35" si="9">J12+Q12</f>
        <v>18</v>
      </c>
      <c r="T12" s="275">
        <f t="shared" si="3"/>
        <v>0</v>
      </c>
      <c r="U12" s="278"/>
      <c r="V12" s="236" t="str">
        <f t="shared" si="4"/>
        <v>x</v>
      </c>
      <c r="W12" s="236" t="str">
        <f t="shared" si="5"/>
        <v/>
      </c>
      <c r="X12" s="236" t="str">
        <f t="shared" si="6"/>
        <v/>
      </c>
      <c r="Y12" s="236" t="str">
        <f t="shared" si="7"/>
        <v/>
      </c>
      <c r="Z12" s="236" t="str">
        <f t="shared" si="8"/>
        <v/>
      </c>
      <c r="AA12" s="237"/>
      <c r="AB12" s="238"/>
      <c r="BW12" s="242" t="s">
        <v>272</v>
      </c>
      <c r="BX12" s="243" t="s">
        <v>273</v>
      </c>
    </row>
    <row r="13" spans="1:76" s="241" customFormat="1" ht="80.25" customHeight="1" x14ac:dyDescent="0.25">
      <c r="A13" s="229"/>
      <c r="B13" s="314" t="s">
        <v>554</v>
      </c>
      <c r="C13" s="294" t="s">
        <v>548</v>
      </c>
      <c r="D13" s="273" t="s">
        <v>50</v>
      </c>
      <c r="E13" s="274"/>
      <c r="F13" s="274"/>
      <c r="G13" s="274"/>
      <c r="H13" s="274" t="s">
        <v>50</v>
      </c>
      <c r="I13" s="274"/>
      <c r="J13" s="282">
        <f t="shared" si="0"/>
        <v>8</v>
      </c>
      <c r="K13" s="274" t="s">
        <v>50</v>
      </c>
      <c r="L13" s="274"/>
      <c r="M13" s="274"/>
      <c r="N13" s="274"/>
      <c r="O13" s="274" t="s">
        <v>50</v>
      </c>
      <c r="P13" s="274"/>
      <c r="Q13" s="282">
        <f t="shared" si="1"/>
        <v>8</v>
      </c>
      <c r="R13" s="275">
        <f t="shared" si="2"/>
        <v>16</v>
      </c>
      <c r="S13" s="280">
        <f t="shared" si="9"/>
        <v>16</v>
      </c>
      <c r="T13" s="275">
        <f t="shared" si="3"/>
        <v>1</v>
      </c>
      <c r="U13" s="235">
        <v>100</v>
      </c>
      <c r="V13" s="236" t="str">
        <f t="shared" si="4"/>
        <v/>
      </c>
      <c r="W13" s="236" t="str">
        <f t="shared" si="5"/>
        <v/>
      </c>
      <c r="X13" s="236" t="str">
        <f t="shared" si="6"/>
        <v/>
      </c>
      <c r="Y13" s="236" t="str">
        <f t="shared" si="7"/>
        <v/>
      </c>
      <c r="Z13" s="236" t="str">
        <f t="shared" si="8"/>
        <v>x</v>
      </c>
      <c r="AA13" s="237"/>
      <c r="AB13" s="238"/>
      <c r="AC13" s="239"/>
      <c r="AD13" s="246"/>
      <c r="AE13" s="246"/>
      <c r="AF13" s="239"/>
      <c r="AG13" s="239"/>
      <c r="AH13" s="239"/>
      <c r="AI13" s="239"/>
      <c r="AJ13" s="239"/>
      <c r="AK13" s="239"/>
      <c r="AL13" s="239"/>
      <c r="AM13" s="239"/>
      <c r="AN13" s="239"/>
      <c r="AO13" s="239"/>
      <c r="AP13" s="239"/>
      <c r="AQ13" s="239"/>
      <c r="AR13" s="239"/>
      <c r="AS13" s="239"/>
      <c r="AT13" s="239"/>
      <c r="AU13" s="239"/>
      <c r="AV13" s="239"/>
      <c r="AW13" s="239"/>
      <c r="AX13" s="239"/>
      <c r="AY13" s="239"/>
      <c r="AZ13" s="239"/>
      <c r="BA13" s="239"/>
      <c r="BB13" s="240"/>
      <c r="BW13" s="242" t="s">
        <v>217</v>
      </c>
      <c r="BX13" s="243" t="s">
        <v>218</v>
      </c>
    </row>
    <row r="14" spans="1:76" s="241" customFormat="1" ht="48" customHeight="1" x14ac:dyDescent="0.25">
      <c r="A14" s="229"/>
      <c r="B14" s="314" t="s">
        <v>550</v>
      </c>
      <c r="C14" s="294" t="s">
        <v>549</v>
      </c>
      <c r="D14" s="273" t="s">
        <v>50</v>
      </c>
      <c r="E14" s="274"/>
      <c r="F14" s="274"/>
      <c r="G14" s="274" t="s">
        <v>50</v>
      </c>
      <c r="H14" s="274"/>
      <c r="I14" s="274"/>
      <c r="J14" s="282">
        <f t="shared" si="0"/>
        <v>10</v>
      </c>
      <c r="K14" s="274" t="s">
        <v>50</v>
      </c>
      <c r="L14" s="274"/>
      <c r="M14" s="274"/>
      <c r="N14" s="274"/>
      <c r="O14" s="274" t="s">
        <v>50</v>
      </c>
      <c r="P14" s="274"/>
      <c r="Q14" s="282">
        <f t="shared" si="1"/>
        <v>8</v>
      </c>
      <c r="R14" s="275">
        <f t="shared" si="2"/>
        <v>18</v>
      </c>
      <c r="S14" s="280">
        <f t="shared" si="9"/>
        <v>18</v>
      </c>
      <c r="T14" s="275">
        <f t="shared" si="3"/>
        <v>1</v>
      </c>
      <c r="U14" s="235">
        <v>100</v>
      </c>
      <c r="V14" s="236" t="str">
        <f t="shared" si="4"/>
        <v/>
      </c>
      <c r="W14" s="236" t="str">
        <f t="shared" si="5"/>
        <v/>
      </c>
      <c r="X14" s="236" t="str">
        <f t="shared" si="6"/>
        <v/>
      </c>
      <c r="Y14" s="236" t="str">
        <f t="shared" si="7"/>
        <v/>
      </c>
      <c r="Z14" s="236" t="str">
        <f t="shared" si="8"/>
        <v>x</v>
      </c>
      <c r="AA14" s="237"/>
      <c r="AB14" s="238"/>
      <c r="AC14" s="239"/>
      <c r="AD14" s="246"/>
      <c r="AE14" s="246"/>
      <c r="AF14" s="239"/>
      <c r="AG14" s="239"/>
      <c r="AH14" s="239"/>
      <c r="AI14" s="239"/>
      <c r="AJ14" s="239"/>
      <c r="AK14" s="239"/>
      <c r="AL14" s="239"/>
      <c r="AM14" s="239"/>
      <c r="AN14" s="239"/>
      <c r="AO14" s="239"/>
      <c r="AP14" s="239"/>
      <c r="AQ14" s="239"/>
      <c r="AR14" s="239"/>
      <c r="AS14" s="239"/>
      <c r="AT14" s="239"/>
      <c r="AU14" s="239"/>
      <c r="AV14" s="239"/>
      <c r="AW14" s="239"/>
      <c r="AX14" s="239"/>
      <c r="AY14" s="239"/>
      <c r="AZ14" s="239"/>
      <c r="BA14" s="239"/>
      <c r="BB14" s="240"/>
      <c r="BW14" s="242" t="s">
        <v>217</v>
      </c>
      <c r="BX14" s="243" t="s">
        <v>218</v>
      </c>
    </row>
    <row r="15" spans="1:76" s="241" customFormat="1" ht="76.150000000000006" customHeight="1" x14ac:dyDescent="0.25">
      <c r="A15" s="229"/>
      <c r="B15" s="308" t="s">
        <v>555</v>
      </c>
      <c r="C15" s="294" t="s">
        <v>551</v>
      </c>
      <c r="D15" s="273" t="s">
        <v>434</v>
      </c>
      <c r="E15" s="274"/>
      <c r="F15" s="274"/>
      <c r="G15" s="274" t="s">
        <v>434</v>
      </c>
      <c r="H15" s="274"/>
      <c r="I15" s="274"/>
      <c r="J15" s="282">
        <f t="shared" si="0"/>
        <v>10</v>
      </c>
      <c r="K15" s="274" t="s">
        <v>434</v>
      </c>
      <c r="L15" s="274"/>
      <c r="M15" s="274"/>
      <c r="N15" s="274"/>
      <c r="O15" s="274" t="s">
        <v>434</v>
      </c>
      <c r="P15" s="274"/>
      <c r="Q15" s="282">
        <f t="shared" si="1"/>
        <v>8</v>
      </c>
      <c r="R15" s="275">
        <f t="shared" si="2"/>
        <v>18</v>
      </c>
      <c r="S15" s="280">
        <f t="shared" si="9"/>
        <v>18</v>
      </c>
      <c r="T15" s="275">
        <f t="shared" si="3"/>
        <v>1</v>
      </c>
      <c r="U15" s="235">
        <v>100</v>
      </c>
      <c r="V15" s="236" t="str">
        <f t="shared" si="4"/>
        <v/>
      </c>
      <c r="W15" s="236" t="str">
        <f t="shared" si="5"/>
        <v/>
      </c>
      <c r="X15" s="236" t="str">
        <f t="shared" si="6"/>
        <v/>
      </c>
      <c r="Y15" s="236" t="str">
        <f t="shared" si="7"/>
        <v/>
      </c>
      <c r="Z15" s="236" t="str">
        <f t="shared" si="8"/>
        <v>x</v>
      </c>
      <c r="AA15" s="237"/>
      <c r="AB15" s="238"/>
      <c r="AC15" s="239"/>
      <c r="AD15" s="246"/>
      <c r="AE15" s="246"/>
      <c r="AF15" s="239"/>
      <c r="AG15" s="239"/>
      <c r="AH15" s="239"/>
      <c r="AI15" s="239"/>
      <c r="AJ15" s="239"/>
      <c r="AK15" s="239"/>
      <c r="AL15" s="239"/>
      <c r="AM15" s="239"/>
      <c r="AN15" s="239"/>
      <c r="AO15" s="239"/>
      <c r="AP15" s="239"/>
      <c r="AQ15" s="239"/>
      <c r="AR15" s="239"/>
      <c r="AS15" s="239"/>
      <c r="AT15" s="239"/>
      <c r="AU15" s="239"/>
      <c r="AV15" s="239"/>
      <c r="AW15" s="239"/>
      <c r="AX15" s="239"/>
      <c r="AY15" s="239"/>
      <c r="AZ15" s="239"/>
      <c r="BA15" s="239"/>
      <c r="BB15" s="240"/>
      <c r="BW15" s="242" t="s">
        <v>217</v>
      </c>
      <c r="BX15" s="243" t="s">
        <v>218</v>
      </c>
    </row>
    <row r="16" spans="1:76" s="241" customFormat="1" ht="66.75" customHeight="1" x14ac:dyDescent="0.25">
      <c r="A16" s="229"/>
      <c r="B16" s="327" t="s">
        <v>553</v>
      </c>
      <c r="C16" s="294" t="s">
        <v>552</v>
      </c>
      <c r="D16" s="273" t="s">
        <v>50</v>
      </c>
      <c r="E16" s="274"/>
      <c r="F16" s="274"/>
      <c r="G16" s="274"/>
      <c r="H16" s="274" t="s">
        <v>50</v>
      </c>
      <c r="I16" s="274"/>
      <c r="J16" s="282">
        <f t="shared" si="0"/>
        <v>8</v>
      </c>
      <c r="K16" s="274" t="s">
        <v>50</v>
      </c>
      <c r="L16" s="274"/>
      <c r="M16" s="274"/>
      <c r="N16" s="274"/>
      <c r="O16" s="274" t="s">
        <v>50</v>
      </c>
      <c r="P16" s="274"/>
      <c r="Q16" s="282">
        <f t="shared" si="1"/>
        <v>8</v>
      </c>
      <c r="R16" s="275">
        <f t="shared" si="2"/>
        <v>16</v>
      </c>
      <c r="S16" s="280">
        <f t="shared" si="9"/>
        <v>16</v>
      </c>
      <c r="T16" s="275">
        <f t="shared" si="3"/>
        <v>1</v>
      </c>
      <c r="U16" s="235">
        <v>100</v>
      </c>
      <c r="V16" s="236" t="str">
        <f t="shared" si="4"/>
        <v/>
      </c>
      <c r="W16" s="236" t="str">
        <f t="shared" si="5"/>
        <v/>
      </c>
      <c r="X16" s="236" t="str">
        <f t="shared" si="6"/>
        <v/>
      </c>
      <c r="Y16" s="236" t="str">
        <f t="shared" si="7"/>
        <v/>
      </c>
      <c r="Z16" s="236" t="str">
        <f t="shared" si="8"/>
        <v>x</v>
      </c>
      <c r="AA16" s="237"/>
      <c r="AB16" s="238"/>
      <c r="AC16" s="239"/>
      <c r="AD16" s="246"/>
      <c r="AE16" s="246"/>
      <c r="AF16" s="239"/>
      <c r="AG16" s="239"/>
      <c r="AH16" s="239"/>
      <c r="AI16" s="239"/>
      <c r="AJ16" s="239"/>
      <c r="AK16" s="239"/>
      <c r="AL16" s="239"/>
      <c r="AM16" s="239"/>
      <c r="AN16" s="239"/>
      <c r="AO16" s="239"/>
      <c r="AP16" s="239"/>
      <c r="AQ16" s="239"/>
      <c r="AR16" s="239"/>
      <c r="AS16" s="239"/>
      <c r="AT16" s="239"/>
      <c r="AU16" s="239"/>
      <c r="AV16" s="239"/>
      <c r="AW16" s="239"/>
      <c r="AX16" s="239"/>
      <c r="AY16" s="239"/>
      <c r="AZ16" s="239"/>
      <c r="BA16" s="239"/>
      <c r="BB16" s="240"/>
      <c r="BW16" s="242" t="s">
        <v>217</v>
      </c>
      <c r="BX16" s="243" t="s">
        <v>218</v>
      </c>
    </row>
    <row r="17" spans="1:76" s="241" customFormat="1" ht="26.25" hidden="1" customHeight="1" x14ac:dyDescent="0.25">
      <c r="A17" s="229"/>
      <c r="B17" s="309"/>
      <c r="C17" s="309"/>
      <c r="D17" s="276"/>
      <c r="E17" s="277"/>
      <c r="F17" s="277"/>
      <c r="G17" s="277"/>
      <c r="H17" s="277"/>
      <c r="I17" s="277"/>
      <c r="J17" s="282">
        <f t="shared" si="0"/>
        <v>0</v>
      </c>
      <c r="K17" s="277"/>
      <c r="L17" s="277"/>
      <c r="M17" s="277"/>
      <c r="N17" s="277"/>
      <c r="O17" s="277"/>
      <c r="P17" s="277"/>
      <c r="Q17" s="282">
        <f t="shared" si="1"/>
        <v>0</v>
      </c>
      <c r="R17" s="275">
        <f t="shared" si="2"/>
        <v>0</v>
      </c>
      <c r="S17" s="280">
        <f t="shared" si="9"/>
        <v>0</v>
      </c>
      <c r="T17" s="275">
        <f t="shared" si="3"/>
        <v>1</v>
      </c>
      <c r="U17" s="235">
        <v>100</v>
      </c>
      <c r="V17" s="236" t="str">
        <f t="shared" si="4"/>
        <v/>
      </c>
      <c r="W17" s="236" t="str">
        <f t="shared" si="5"/>
        <v/>
      </c>
      <c r="X17" s="236" t="str">
        <f t="shared" si="6"/>
        <v/>
      </c>
      <c r="Y17" s="236" t="str">
        <f t="shared" si="7"/>
        <v/>
      </c>
      <c r="Z17" s="236" t="str">
        <f t="shared" si="8"/>
        <v>x</v>
      </c>
      <c r="AA17" s="237"/>
      <c r="AB17" s="238"/>
      <c r="AC17" s="239"/>
      <c r="AD17" s="246"/>
      <c r="AE17" s="246"/>
      <c r="AF17" s="239"/>
      <c r="AG17" s="239"/>
      <c r="AH17" s="239"/>
      <c r="AI17" s="239"/>
      <c r="AJ17" s="239"/>
      <c r="AK17" s="239"/>
      <c r="AL17" s="239"/>
      <c r="AM17" s="239"/>
      <c r="AN17" s="239"/>
      <c r="AO17" s="239"/>
      <c r="AP17" s="239"/>
      <c r="AQ17" s="239"/>
      <c r="AR17" s="239"/>
      <c r="AS17" s="239"/>
      <c r="AT17" s="239"/>
      <c r="AU17" s="239"/>
      <c r="AV17" s="239"/>
      <c r="AW17" s="239"/>
      <c r="AX17" s="239"/>
      <c r="AY17" s="239"/>
      <c r="AZ17" s="239"/>
      <c r="BA17" s="239"/>
      <c r="BB17" s="240"/>
      <c r="BW17" s="242"/>
      <c r="BX17" s="243"/>
    </row>
    <row r="18" spans="1:76" s="241" customFormat="1" ht="26.25" hidden="1" customHeight="1" x14ac:dyDescent="0.25">
      <c r="A18" s="229"/>
      <c r="B18" s="309"/>
      <c r="C18" s="309"/>
      <c r="D18" s="276"/>
      <c r="E18" s="277"/>
      <c r="F18" s="277"/>
      <c r="G18" s="277"/>
      <c r="H18" s="277"/>
      <c r="I18" s="277"/>
      <c r="J18" s="282">
        <f t="shared" si="0"/>
        <v>0</v>
      </c>
      <c r="K18" s="277"/>
      <c r="L18" s="277"/>
      <c r="M18" s="277"/>
      <c r="N18" s="277"/>
      <c r="O18" s="277"/>
      <c r="P18" s="277"/>
      <c r="Q18" s="282">
        <f t="shared" si="1"/>
        <v>0</v>
      </c>
      <c r="R18" s="275">
        <f t="shared" si="2"/>
        <v>0</v>
      </c>
      <c r="S18" s="280">
        <f t="shared" si="9"/>
        <v>0</v>
      </c>
      <c r="T18" s="275">
        <f t="shared" si="3"/>
        <v>0</v>
      </c>
      <c r="U18" s="278"/>
      <c r="V18" s="236" t="str">
        <f t="shared" si="4"/>
        <v>x</v>
      </c>
      <c r="W18" s="236" t="str">
        <f t="shared" si="5"/>
        <v/>
      </c>
      <c r="X18" s="236" t="str">
        <f t="shared" si="6"/>
        <v/>
      </c>
      <c r="Y18" s="236" t="str">
        <f t="shared" si="7"/>
        <v/>
      </c>
      <c r="Z18" s="236" t="str">
        <f t="shared" si="8"/>
        <v/>
      </c>
      <c r="AA18" s="237"/>
      <c r="AB18" s="238"/>
      <c r="AC18" s="239"/>
      <c r="AD18" s="246"/>
      <c r="AE18" s="246"/>
      <c r="AF18" s="239"/>
      <c r="AG18" s="239"/>
      <c r="AH18" s="239"/>
      <c r="AI18" s="239"/>
      <c r="AJ18" s="239"/>
      <c r="AK18" s="239"/>
      <c r="AL18" s="239"/>
      <c r="AM18" s="239"/>
      <c r="AN18" s="239"/>
      <c r="AO18" s="239"/>
      <c r="AP18" s="239"/>
      <c r="AQ18" s="239"/>
      <c r="AR18" s="239"/>
      <c r="AS18" s="239"/>
      <c r="AT18" s="239"/>
      <c r="AU18" s="239"/>
      <c r="AV18" s="239"/>
      <c r="AW18" s="239"/>
      <c r="AX18" s="239"/>
      <c r="AY18" s="239"/>
      <c r="AZ18" s="239"/>
      <c r="BA18" s="239"/>
      <c r="BB18" s="240"/>
      <c r="BW18" s="242"/>
      <c r="BX18" s="243"/>
    </row>
    <row r="19" spans="1:76" s="241" customFormat="1" ht="26.25" hidden="1" customHeight="1" x14ac:dyDescent="0.25">
      <c r="A19" s="229"/>
      <c r="B19" s="309"/>
      <c r="C19" s="309"/>
      <c r="D19" s="273"/>
      <c r="E19" s="274"/>
      <c r="F19" s="274"/>
      <c r="G19" s="274"/>
      <c r="H19" s="274"/>
      <c r="I19" s="274"/>
      <c r="J19" s="282">
        <f t="shared" si="0"/>
        <v>0</v>
      </c>
      <c r="K19" s="274"/>
      <c r="L19" s="274"/>
      <c r="M19" s="274"/>
      <c r="N19" s="274"/>
      <c r="O19" s="274"/>
      <c r="P19" s="274"/>
      <c r="Q19" s="282">
        <f t="shared" si="1"/>
        <v>0</v>
      </c>
      <c r="R19" s="275">
        <f t="shared" si="2"/>
        <v>0</v>
      </c>
      <c r="S19" s="280">
        <f t="shared" si="9"/>
        <v>0</v>
      </c>
      <c r="T19" s="275">
        <f t="shared" si="3"/>
        <v>0</v>
      </c>
      <c r="U19" s="278"/>
      <c r="V19" s="236" t="str">
        <f t="shared" si="4"/>
        <v>x</v>
      </c>
      <c r="W19" s="236" t="str">
        <f t="shared" si="5"/>
        <v/>
      </c>
      <c r="X19" s="236" t="str">
        <f t="shared" si="6"/>
        <v/>
      </c>
      <c r="Y19" s="236" t="str">
        <f t="shared" si="7"/>
        <v/>
      </c>
      <c r="Z19" s="236" t="str">
        <f t="shared" si="8"/>
        <v/>
      </c>
      <c r="AA19" s="237"/>
      <c r="AB19" s="238"/>
      <c r="BW19" s="242" t="s">
        <v>272</v>
      </c>
      <c r="BX19" s="243" t="s">
        <v>273</v>
      </c>
    </row>
    <row r="20" spans="1:76" s="241" customFormat="1" ht="26.25" hidden="1" customHeight="1" x14ac:dyDescent="0.25">
      <c r="A20" s="229"/>
      <c r="B20" s="309"/>
      <c r="C20" s="309"/>
      <c r="D20" s="273"/>
      <c r="E20" s="274"/>
      <c r="F20" s="274"/>
      <c r="G20" s="274"/>
      <c r="H20" s="274"/>
      <c r="I20" s="274"/>
      <c r="J20" s="282">
        <f t="shared" si="0"/>
        <v>0</v>
      </c>
      <c r="K20" s="274"/>
      <c r="L20" s="274"/>
      <c r="M20" s="274"/>
      <c r="N20" s="274"/>
      <c r="O20" s="274"/>
      <c r="P20" s="274"/>
      <c r="Q20" s="282">
        <f t="shared" si="1"/>
        <v>0</v>
      </c>
      <c r="R20" s="275">
        <f t="shared" si="2"/>
        <v>0</v>
      </c>
      <c r="S20" s="280">
        <f t="shared" si="9"/>
        <v>0</v>
      </c>
      <c r="T20" s="275">
        <f t="shared" si="3"/>
        <v>1</v>
      </c>
      <c r="U20" s="235">
        <v>100</v>
      </c>
      <c r="V20" s="236" t="str">
        <f t="shared" si="4"/>
        <v/>
      </c>
      <c r="W20" s="236" t="str">
        <f t="shared" si="5"/>
        <v/>
      </c>
      <c r="X20" s="236" t="str">
        <f t="shared" si="6"/>
        <v/>
      </c>
      <c r="Y20" s="236" t="str">
        <f t="shared" si="7"/>
        <v/>
      </c>
      <c r="Z20" s="236" t="str">
        <f t="shared" si="8"/>
        <v>x</v>
      </c>
      <c r="AA20" s="237"/>
      <c r="AB20" s="238"/>
      <c r="AC20" s="239"/>
      <c r="AD20" s="246"/>
      <c r="AE20" s="246"/>
      <c r="AF20" s="239"/>
      <c r="AG20" s="239"/>
      <c r="AH20" s="239"/>
      <c r="AI20" s="239"/>
      <c r="AJ20" s="239"/>
      <c r="AK20" s="239"/>
      <c r="AL20" s="239"/>
      <c r="AM20" s="239"/>
      <c r="AN20" s="239"/>
      <c r="AO20" s="239"/>
      <c r="AP20" s="239"/>
      <c r="AQ20" s="239"/>
      <c r="AR20" s="239"/>
      <c r="AS20" s="239"/>
      <c r="AT20" s="239"/>
      <c r="AU20" s="239"/>
      <c r="AV20" s="239"/>
      <c r="AW20" s="239"/>
      <c r="AX20" s="239"/>
      <c r="AY20" s="239"/>
      <c r="AZ20" s="239"/>
      <c r="BA20" s="239"/>
      <c r="BB20" s="240"/>
      <c r="BW20" s="242" t="s">
        <v>217</v>
      </c>
      <c r="BX20" s="243" t="s">
        <v>218</v>
      </c>
    </row>
    <row r="21" spans="1:76" s="241" customFormat="1" ht="26.25" hidden="1" customHeight="1" x14ac:dyDescent="0.25">
      <c r="A21" s="229"/>
      <c r="B21" s="309"/>
      <c r="C21" s="309"/>
      <c r="D21" s="276"/>
      <c r="E21" s="277"/>
      <c r="F21" s="277"/>
      <c r="G21" s="277"/>
      <c r="H21" s="277"/>
      <c r="I21" s="277"/>
      <c r="J21" s="282">
        <f t="shared" si="0"/>
        <v>0</v>
      </c>
      <c r="K21" s="277"/>
      <c r="L21" s="277"/>
      <c r="M21" s="277"/>
      <c r="N21" s="277"/>
      <c r="O21" s="277"/>
      <c r="P21" s="277"/>
      <c r="Q21" s="282">
        <f t="shared" si="1"/>
        <v>0</v>
      </c>
      <c r="R21" s="275">
        <f t="shared" si="2"/>
        <v>0</v>
      </c>
      <c r="S21" s="280">
        <f t="shared" si="9"/>
        <v>0</v>
      </c>
      <c r="T21" s="275">
        <f t="shared" si="3"/>
        <v>1</v>
      </c>
      <c r="U21" s="235">
        <v>100</v>
      </c>
      <c r="V21" s="236" t="str">
        <f t="shared" si="4"/>
        <v/>
      </c>
      <c r="W21" s="236" t="str">
        <f t="shared" si="5"/>
        <v/>
      </c>
      <c r="X21" s="236" t="str">
        <f t="shared" si="6"/>
        <v/>
      </c>
      <c r="Y21" s="236" t="str">
        <f t="shared" si="7"/>
        <v/>
      </c>
      <c r="Z21" s="236" t="str">
        <f t="shared" si="8"/>
        <v>x</v>
      </c>
      <c r="AA21" s="237"/>
      <c r="AB21" s="238"/>
      <c r="AC21" s="239"/>
      <c r="AD21" s="246"/>
      <c r="AE21" s="246"/>
      <c r="AF21" s="239"/>
      <c r="AG21" s="239"/>
      <c r="AH21" s="239"/>
      <c r="AI21" s="239"/>
      <c r="AJ21" s="239"/>
      <c r="AK21" s="239"/>
      <c r="AL21" s="239"/>
      <c r="AM21" s="239"/>
      <c r="AN21" s="239"/>
      <c r="AO21" s="239"/>
      <c r="AP21" s="239"/>
      <c r="AQ21" s="239"/>
      <c r="AR21" s="239"/>
      <c r="AS21" s="239"/>
      <c r="AT21" s="239"/>
      <c r="AU21" s="239"/>
      <c r="AV21" s="239"/>
      <c r="AW21" s="239"/>
      <c r="AX21" s="239"/>
      <c r="AY21" s="239"/>
      <c r="AZ21" s="239"/>
      <c r="BA21" s="239"/>
      <c r="BB21" s="240"/>
      <c r="BW21" s="242"/>
      <c r="BX21" s="243"/>
    </row>
    <row r="22" spans="1:76" s="241" customFormat="1" ht="26.25" hidden="1" customHeight="1" x14ac:dyDescent="0.25">
      <c r="A22" s="229"/>
      <c r="B22" s="309"/>
      <c r="C22" s="309"/>
      <c r="D22" s="276"/>
      <c r="E22" s="277"/>
      <c r="F22" s="277"/>
      <c r="G22" s="277"/>
      <c r="H22" s="277"/>
      <c r="I22" s="277"/>
      <c r="J22" s="282">
        <f t="shared" si="0"/>
        <v>0</v>
      </c>
      <c r="K22" s="277"/>
      <c r="L22" s="277"/>
      <c r="M22" s="277"/>
      <c r="N22" s="277"/>
      <c r="O22" s="277"/>
      <c r="P22" s="277"/>
      <c r="Q22" s="282">
        <f t="shared" si="1"/>
        <v>0</v>
      </c>
      <c r="R22" s="275">
        <f t="shared" si="2"/>
        <v>0</v>
      </c>
      <c r="S22" s="280">
        <f t="shared" si="9"/>
        <v>0</v>
      </c>
      <c r="T22" s="275">
        <f t="shared" si="3"/>
        <v>0</v>
      </c>
      <c r="U22" s="278"/>
      <c r="V22" s="236" t="str">
        <f t="shared" si="4"/>
        <v>x</v>
      </c>
      <c r="W22" s="236" t="str">
        <f t="shared" si="5"/>
        <v/>
      </c>
      <c r="X22" s="236" t="str">
        <f t="shared" si="6"/>
        <v/>
      </c>
      <c r="Y22" s="236" t="str">
        <f t="shared" si="7"/>
        <v/>
      </c>
      <c r="Z22" s="236" t="str">
        <f t="shared" si="8"/>
        <v/>
      </c>
      <c r="AA22" s="237"/>
      <c r="AB22" s="238"/>
      <c r="AC22" s="239"/>
      <c r="AD22" s="246"/>
      <c r="AE22" s="246"/>
      <c r="AF22" s="239"/>
      <c r="AG22" s="239"/>
      <c r="AH22" s="239"/>
      <c r="AI22" s="239"/>
      <c r="AJ22" s="239"/>
      <c r="AK22" s="239"/>
      <c r="AL22" s="239"/>
      <c r="AM22" s="239"/>
      <c r="AN22" s="239"/>
      <c r="AO22" s="239"/>
      <c r="AP22" s="239"/>
      <c r="AQ22" s="239"/>
      <c r="AR22" s="239"/>
      <c r="AS22" s="239"/>
      <c r="AT22" s="239"/>
      <c r="AU22" s="239"/>
      <c r="AV22" s="239"/>
      <c r="AW22" s="239"/>
      <c r="AX22" s="239"/>
      <c r="AY22" s="239"/>
      <c r="AZ22" s="239"/>
      <c r="BA22" s="239"/>
      <c r="BB22" s="240"/>
      <c r="BW22" s="242"/>
      <c r="BX22" s="243"/>
    </row>
    <row r="23" spans="1:76" s="241" customFormat="1" ht="26.25" hidden="1" customHeight="1" x14ac:dyDescent="0.25">
      <c r="A23" s="229"/>
      <c r="B23" s="309"/>
      <c r="C23" s="309"/>
      <c r="D23" s="273"/>
      <c r="E23" s="274"/>
      <c r="F23" s="274"/>
      <c r="G23" s="274"/>
      <c r="H23" s="274"/>
      <c r="I23" s="274"/>
      <c r="J23" s="282">
        <f t="shared" si="0"/>
        <v>0</v>
      </c>
      <c r="K23" s="274"/>
      <c r="L23" s="274"/>
      <c r="M23" s="274"/>
      <c r="N23" s="274"/>
      <c r="O23" s="274"/>
      <c r="P23" s="274"/>
      <c r="Q23" s="282">
        <f t="shared" si="1"/>
        <v>0</v>
      </c>
      <c r="R23" s="275">
        <f t="shared" si="2"/>
        <v>0</v>
      </c>
      <c r="S23" s="280">
        <f t="shared" si="9"/>
        <v>0</v>
      </c>
      <c r="T23" s="275">
        <f t="shared" si="3"/>
        <v>0</v>
      </c>
      <c r="U23" s="278"/>
      <c r="V23" s="236" t="str">
        <f t="shared" si="4"/>
        <v>x</v>
      </c>
      <c r="W23" s="236" t="str">
        <f t="shared" si="5"/>
        <v/>
      </c>
      <c r="X23" s="236" t="str">
        <f t="shared" si="6"/>
        <v/>
      </c>
      <c r="Y23" s="236" t="str">
        <f t="shared" si="7"/>
        <v/>
      </c>
      <c r="Z23" s="236" t="str">
        <f t="shared" si="8"/>
        <v/>
      </c>
      <c r="AA23" s="237"/>
      <c r="AB23" s="238"/>
      <c r="BW23" s="242" t="s">
        <v>272</v>
      </c>
      <c r="BX23" s="243" t="s">
        <v>273</v>
      </c>
    </row>
    <row r="24" spans="1:76" s="241" customFormat="1" ht="26.25" hidden="1" customHeight="1" x14ac:dyDescent="0.25">
      <c r="A24" s="229"/>
      <c r="B24" s="309"/>
      <c r="C24" s="309"/>
      <c r="D24" s="273"/>
      <c r="E24" s="274"/>
      <c r="F24" s="274"/>
      <c r="G24" s="274"/>
      <c r="H24" s="274"/>
      <c r="I24" s="274"/>
      <c r="J24" s="282">
        <f t="shared" si="0"/>
        <v>0</v>
      </c>
      <c r="K24" s="274"/>
      <c r="L24" s="274"/>
      <c r="M24" s="274"/>
      <c r="N24" s="274"/>
      <c r="O24" s="274"/>
      <c r="P24" s="274"/>
      <c r="Q24" s="282">
        <f t="shared" si="1"/>
        <v>0</v>
      </c>
      <c r="R24" s="275">
        <f t="shared" si="2"/>
        <v>0</v>
      </c>
      <c r="S24" s="280">
        <f t="shared" si="9"/>
        <v>0</v>
      </c>
      <c r="T24" s="275">
        <f t="shared" si="3"/>
        <v>1</v>
      </c>
      <c r="U24" s="235">
        <v>100</v>
      </c>
      <c r="V24" s="236" t="str">
        <f t="shared" si="4"/>
        <v/>
      </c>
      <c r="W24" s="236" t="str">
        <f t="shared" si="5"/>
        <v/>
      </c>
      <c r="X24" s="236" t="str">
        <f t="shared" si="6"/>
        <v/>
      </c>
      <c r="Y24" s="236" t="str">
        <f t="shared" si="7"/>
        <v/>
      </c>
      <c r="Z24" s="236" t="str">
        <f t="shared" si="8"/>
        <v>x</v>
      </c>
      <c r="AA24" s="237"/>
      <c r="AB24" s="238"/>
      <c r="AC24" s="239"/>
      <c r="AD24" s="246"/>
      <c r="AE24" s="246"/>
      <c r="AF24" s="239"/>
      <c r="AG24" s="239"/>
      <c r="AH24" s="239"/>
      <c r="AI24" s="239"/>
      <c r="AJ24" s="239"/>
      <c r="AK24" s="239"/>
      <c r="AL24" s="239"/>
      <c r="AM24" s="239"/>
      <c r="AN24" s="239"/>
      <c r="AO24" s="239"/>
      <c r="AP24" s="239"/>
      <c r="AQ24" s="239"/>
      <c r="AR24" s="239"/>
      <c r="AS24" s="239"/>
      <c r="AT24" s="239"/>
      <c r="AU24" s="239"/>
      <c r="AV24" s="239"/>
      <c r="AW24" s="239"/>
      <c r="AX24" s="239"/>
      <c r="AY24" s="239"/>
      <c r="AZ24" s="239"/>
      <c r="BA24" s="239"/>
      <c r="BB24" s="240"/>
      <c r="BW24" s="242" t="s">
        <v>217</v>
      </c>
      <c r="BX24" s="243" t="s">
        <v>218</v>
      </c>
    </row>
    <row r="25" spans="1:76" s="241" customFormat="1" ht="26.25" hidden="1" customHeight="1" x14ac:dyDescent="0.25">
      <c r="A25" s="229"/>
      <c r="B25" s="309"/>
      <c r="C25" s="309"/>
      <c r="D25" s="276"/>
      <c r="E25" s="277"/>
      <c r="F25" s="277"/>
      <c r="G25" s="277"/>
      <c r="H25" s="277"/>
      <c r="I25" s="277"/>
      <c r="J25" s="282">
        <f t="shared" si="0"/>
        <v>0</v>
      </c>
      <c r="K25" s="277"/>
      <c r="L25" s="277"/>
      <c r="M25" s="277"/>
      <c r="N25" s="277"/>
      <c r="O25" s="277"/>
      <c r="P25" s="277"/>
      <c r="Q25" s="282">
        <f t="shared" si="1"/>
        <v>0</v>
      </c>
      <c r="R25" s="275">
        <f t="shared" si="2"/>
        <v>0</v>
      </c>
      <c r="S25" s="280">
        <f t="shared" si="9"/>
        <v>0</v>
      </c>
      <c r="T25" s="275">
        <f t="shared" si="3"/>
        <v>1</v>
      </c>
      <c r="U25" s="235">
        <v>100</v>
      </c>
      <c r="V25" s="236" t="str">
        <f t="shared" si="4"/>
        <v/>
      </c>
      <c r="W25" s="236" t="str">
        <f t="shared" si="5"/>
        <v/>
      </c>
      <c r="X25" s="236" t="str">
        <f t="shared" si="6"/>
        <v/>
      </c>
      <c r="Y25" s="236" t="str">
        <f t="shared" si="7"/>
        <v/>
      </c>
      <c r="Z25" s="236" t="str">
        <f t="shared" si="8"/>
        <v>x</v>
      </c>
      <c r="AA25" s="237"/>
      <c r="AB25" s="238"/>
      <c r="AC25" s="239"/>
      <c r="AD25" s="246"/>
      <c r="AE25" s="246"/>
      <c r="AF25" s="239"/>
      <c r="AG25" s="239"/>
      <c r="AH25" s="239"/>
      <c r="AI25" s="239"/>
      <c r="AJ25" s="239"/>
      <c r="AK25" s="239"/>
      <c r="AL25" s="239"/>
      <c r="AM25" s="239"/>
      <c r="AN25" s="239"/>
      <c r="AO25" s="239"/>
      <c r="AP25" s="239"/>
      <c r="AQ25" s="239"/>
      <c r="AR25" s="239"/>
      <c r="AS25" s="239"/>
      <c r="AT25" s="239"/>
      <c r="AU25" s="239"/>
      <c r="AV25" s="239"/>
      <c r="AW25" s="239"/>
      <c r="AX25" s="239"/>
      <c r="AY25" s="239"/>
      <c r="AZ25" s="239"/>
      <c r="BA25" s="239"/>
      <c r="BB25" s="240"/>
      <c r="BW25" s="242"/>
      <c r="BX25" s="243"/>
    </row>
    <row r="26" spans="1:76" s="241" customFormat="1" ht="26.25" hidden="1" customHeight="1" x14ac:dyDescent="0.25">
      <c r="A26" s="229"/>
      <c r="B26" s="309"/>
      <c r="C26" s="309"/>
      <c r="D26" s="276"/>
      <c r="E26" s="277"/>
      <c r="F26" s="277"/>
      <c r="G26" s="277"/>
      <c r="H26" s="277"/>
      <c r="I26" s="277"/>
      <c r="J26" s="282">
        <f t="shared" si="0"/>
        <v>0</v>
      </c>
      <c r="K26" s="277"/>
      <c r="L26" s="277"/>
      <c r="M26" s="277"/>
      <c r="N26" s="277"/>
      <c r="O26" s="277"/>
      <c r="P26" s="277"/>
      <c r="Q26" s="282">
        <f t="shared" si="1"/>
        <v>0</v>
      </c>
      <c r="R26" s="275">
        <f t="shared" si="2"/>
        <v>0</v>
      </c>
      <c r="S26" s="280">
        <f t="shared" si="9"/>
        <v>0</v>
      </c>
      <c r="T26" s="275">
        <f t="shared" si="3"/>
        <v>0</v>
      </c>
      <c r="U26" s="278"/>
      <c r="V26" s="236" t="str">
        <f t="shared" si="4"/>
        <v>x</v>
      </c>
      <c r="W26" s="236" t="str">
        <f t="shared" si="5"/>
        <v/>
      </c>
      <c r="X26" s="236" t="str">
        <f t="shared" si="6"/>
        <v/>
      </c>
      <c r="Y26" s="236" t="str">
        <f t="shared" si="7"/>
        <v/>
      </c>
      <c r="Z26" s="236" t="str">
        <f t="shared" si="8"/>
        <v/>
      </c>
      <c r="AA26" s="237"/>
      <c r="AB26" s="238"/>
      <c r="AC26" s="239"/>
      <c r="AD26" s="246"/>
      <c r="AE26" s="246"/>
      <c r="AF26" s="239"/>
      <c r="AG26" s="239"/>
      <c r="AH26" s="239"/>
      <c r="AI26" s="239"/>
      <c r="AJ26" s="239"/>
      <c r="AK26" s="239"/>
      <c r="AL26" s="239"/>
      <c r="AM26" s="239"/>
      <c r="AN26" s="239"/>
      <c r="AO26" s="239"/>
      <c r="AP26" s="239"/>
      <c r="AQ26" s="239"/>
      <c r="AR26" s="239"/>
      <c r="AS26" s="239"/>
      <c r="AT26" s="239"/>
      <c r="AU26" s="239"/>
      <c r="AV26" s="239"/>
      <c r="AW26" s="239"/>
      <c r="AX26" s="239"/>
      <c r="AY26" s="239"/>
      <c r="AZ26" s="239"/>
      <c r="BA26" s="239"/>
      <c r="BB26" s="240"/>
      <c r="BW26" s="242"/>
      <c r="BX26" s="243"/>
    </row>
    <row r="27" spans="1:76" s="241" customFormat="1" ht="26.25" hidden="1" customHeight="1" x14ac:dyDescent="0.25">
      <c r="A27" s="229"/>
      <c r="B27" s="309"/>
      <c r="C27" s="309"/>
      <c r="D27" s="273"/>
      <c r="E27" s="274"/>
      <c r="F27" s="274"/>
      <c r="G27" s="274"/>
      <c r="H27" s="274"/>
      <c r="I27" s="274"/>
      <c r="J27" s="282">
        <f t="shared" si="0"/>
        <v>0</v>
      </c>
      <c r="K27" s="274"/>
      <c r="L27" s="274"/>
      <c r="M27" s="274"/>
      <c r="N27" s="274"/>
      <c r="O27" s="274"/>
      <c r="P27" s="274"/>
      <c r="Q27" s="282">
        <f t="shared" si="1"/>
        <v>0</v>
      </c>
      <c r="R27" s="275">
        <f t="shared" si="2"/>
        <v>0</v>
      </c>
      <c r="S27" s="280">
        <f t="shared" si="9"/>
        <v>0</v>
      </c>
      <c r="T27" s="275">
        <f t="shared" si="3"/>
        <v>0</v>
      </c>
      <c r="U27" s="278"/>
      <c r="V27" s="236" t="str">
        <f t="shared" si="4"/>
        <v>x</v>
      </c>
      <c r="W27" s="236" t="str">
        <f t="shared" si="5"/>
        <v/>
      </c>
      <c r="X27" s="236" t="str">
        <f t="shared" si="6"/>
        <v/>
      </c>
      <c r="Y27" s="236" t="str">
        <f t="shared" si="7"/>
        <v/>
      </c>
      <c r="Z27" s="236" t="str">
        <f t="shared" si="8"/>
        <v/>
      </c>
      <c r="AA27" s="237"/>
      <c r="AB27" s="238"/>
      <c r="BW27" s="242" t="s">
        <v>272</v>
      </c>
      <c r="BX27" s="243" t="s">
        <v>273</v>
      </c>
    </row>
    <row r="28" spans="1:76" s="241" customFormat="1" ht="26.25" hidden="1" customHeight="1" x14ac:dyDescent="0.25">
      <c r="A28" s="229"/>
      <c r="B28" s="309"/>
      <c r="C28" s="309"/>
      <c r="D28" s="273"/>
      <c r="E28" s="274"/>
      <c r="F28" s="274"/>
      <c r="G28" s="274"/>
      <c r="H28" s="274"/>
      <c r="I28" s="274"/>
      <c r="J28" s="282">
        <f t="shared" si="0"/>
        <v>0</v>
      </c>
      <c r="K28" s="274"/>
      <c r="L28" s="274"/>
      <c r="M28" s="274"/>
      <c r="N28" s="274"/>
      <c r="O28" s="274"/>
      <c r="P28" s="274"/>
      <c r="Q28" s="282">
        <f t="shared" si="1"/>
        <v>0</v>
      </c>
      <c r="R28" s="275">
        <f t="shared" si="2"/>
        <v>0</v>
      </c>
      <c r="S28" s="280">
        <f t="shared" si="9"/>
        <v>0</v>
      </c>
      <c r="T28" s="275">
        <f t="shared" si="3"/>
        <v>1</v>
      </c>
      <c r="U28" s="235">
        <v>100</v>
      </c>
      <c r="V28" s="236" t="str">
        <f t="shared" si="4"/>
        <v/>
      </c>
      <c r="W28" s="236" t="str">
        <f t="shared" si="5"/>
        <v/>
      </c>
      <c r="X28" s="236" t="str">
        <f t="shared" si="6"/>
        <v/>
      </c>
      <c r="Y28" s="236" t="str">
        <f t="shared" si="7"/>
        <v/>
      </c>
      <c r="Z28" s="236" t="str">
        <f t="shared" si="8"/>
        <v>x</v>
      </c>
      <c r="AA28" s="237"/>
      <c r="AB28" s="238"/>
      <c r="AC28" s="239"/>
      <c r="AD28" s="246"/>
      <c r="AE28" s="246"/>
      <c r="AF28" s="239"/>
      <c r="AG28" s="239"/>
      <c r="AH28" s="239"/>
      <c r="AI28" s="239"/>
      <c r="AJ28" s="239"/>
      <c r="AK28" s="239"/>
      <c r="AL28" s="239"/>
      <c r="AM28" s="239"/>
      <c r="AN28" s="239"/>
      <c r="AO28" s="239"/>
      <c r="AP28" s="239"/>
      <c r="AQ28" s="239"/>
      <c r="AR28" s="239"/>
      <c r="AS28" s="239"/>
      <c r="AT28" s="239"/>
      <c r="AU28" s="239"/>
      <c r="AV28" s="239"/>
      <c r="AW28" s="239"/>
      <c r="AX28" s="239"/>
      <c r="AY28" s="239"/>
      <c r="AZ28" s="239"/>
      <c r="BA28" s="239"/>
      <c r="BB28" s="240"/>
      <c r="BW28" s="242" t="s">
        <v>217</v>
      </c>
      <c r="BX28" s="243" t="s">
        <v>218</v>
      </c>
    </row>
    <row r="29" spans="1:76" s="241" customFormat="1" ht="26.25" hidden="1" customHeight="1" x14ac:dyDescent="0.25">
      <c r="A29" s="229"/>
      <c r="B29" s="309"/>
      <c r="C29" s="309"/>
      <c r="D29" s="276"/>
      <c r="E29" s="277"/>
      <c r="F29" s="277"/>
      <c r="G29" s="277"/>
      <c r="H29" s="277"/>
      <c r="I29" s="277"/>
      <c r="J29" s="282">
        <f t="shared" si="0"/>
        <v>0</v>
      </c>
      <c r="K29" s="277"/>
      <c r="L29" s="277"/>
      <c r="M29" s="277"/>
      <c r="N29" s="277"/>
      <c r="O29" s="277"/>
      <c r="P29" s="277"/>
      <c r="Q29" s="282">
        <f t="shared" si="1"/>
        <v>0</v>
      </c>
      <c r="R29" s="275">
        <f t="shared" si="2"/>
        <v>0</v>
      </c>
      <c r="S29" s="280">
        <f t="shared" si="9"/>
        <v>0</v>
      </c>
      <c r="T29" s="275">
        <f t="shared" si="3"/>
        <v>1</v>
      </c>
      <c r="U29" s="235">
        <v>100</v>
      </c>
      <c r="V29" s="236" t="str">
        <f t="shared" si="4"/>
        <v/>
      </c>
      <c r="W29" s="236" t="str">
        <f t="shared" si="5"/>
        <v/>
      </c>
      <c r="X29" s="236" t="str">
        <f t="shared" si="6"/>
        <v/>
      </c>
      <c r="Y29" s="236" t="str">
        <f t="shared" si="7"/>
        <v/>
      </c>
      <c r="Z29" s="236" t="str">
        <f t="shared" si="8"/>
        <v>x</v>
      </c>
      <c r="AA29" s="237"/>
      <c r="AB29" s="238"/>
      <c r="AC29" s="239"/>
      <c r="AD29" s="246"/>
      <c r="AE29" s="246"/>
      <c r="AF29" s="239"/>
      <c r="AG29" s="239"/>
      <c r="AH29" s="239"/>
      <c r="AI29" s="239"/>
      <c r="AJ29" s="239"/>
      <c r="AK29" s="239"/>
      <c r="AL29" s="239"/>
      <c r="AM29" s="239"/>
      <c r="AN29" s="239"/>
      <c r="AO29" s="239"/>
      <c r="AP29" s="239"/>
      <c r="AQ29" s="239"/>
      <c r="AR29" s="239"/>
      <c r="AS29" s="239"/>
      <c r="AT29" s="239"/>
      <c r="AU29" s="239"/>
      <c r="AV29" s="239"/>
      <c r="AW29" s="239"/>
      <c r="AX29" s="239"/>
      <c r="AY29" s="239"/>
      <c r="AZ29" s="239"/>
      <c r="BA29" s="239"/>
      <c r="BB29" s="240"/>
      <c r="BW29" s="242"/>
      <c r="BX29" s="243"/>
    </row>
    <row r="30" spans="1:76" s="241" customFormat="1" ht="26.25" hidden="1" customHeight="1" x14ac:dyDescent="0.25">
      <c r="A30" s="229"/>
      <c r="B30" s="309"/>
      <c r="C30" s="309"/>
      <c r="D30" s="276"/>
      <c r="E30" s="277"/>
      <c r="F30" s="277"/>
      <c r="G30" s="277"/>
      <c r="H30" s="277"/>
      <c r="I30" s="277"/>
      <c r="J30" s="282">
        <f t="shared" si="0"/>
        <v>0</v>
      </c>
      <c r="K30" s="277"/>
      <c r="L30" s="277"/>
      <c r="M30" s="277"/>
      <c r="N30" s="277"/>
      <c r="O30" s="277"/>
      <c r="P30" s="277"/>
      <c r="Q30" s="282">
        <f t="shared" si="1"/>
        <v>0</v>
      </c>
      <c r="R30" s="275">
        <f t="shared" si="2"/>
        <v>0</v>
      </c>
      <c r="S30" s="280">
        <f t="shared" si="9"/>
        <v>0</v>
      </c>
      <c r="T30" s="275">
        <f t="shared" si="3"/>
        <v>0</v>
      </c>
      <c r="U30" s="278"/>
      <c r="V30" s="236" t="str">
        <f t="shared" si="4"/>
        <v>x</v>
      </c>
      <c r="W30" s="236" t="str">
        <f t="shared" si="5"/>
        <v/>
      </c>
      <c r="X30" s="236" t="str">
        <f t="shared" si="6"/>
        <v/>
      </c>
      <c r="Y30" s="236" t="str">
        <f t="shared" si="7"/>
        <v/>
      </c>
      <c r="Z30" s="236" t="str">
        <f t="shared" si="8"/>
        <v/>
      </c>
      <c r="AA30" s="237"/>
      <c r="AB30" s="238"/>
      <c r="AC30" s="239"/>
      <c r="AD30" s="246"/>
      <c r="AE30" s="246"/>
      <c r="AF30" s="239"/>
      <c r="AG30" s="239"/>
      <c r="AH30" s="239"/>
      <c r="AI30" s="239"/>
      <c r="AJ30" s="239"/>
      <c r="AK30" s="239"/>
      <c r="AL30" s="239"/>
      <c r="AM30" s="239"/>
      <c r="AN30" s="239"/>
      <c r="AO30" s="239"/>
      <c r="AP30" s="239"/>
      <c r="AQ30" s="239"/>
      <c r="AR30" s="239"/>
      <c r="AS30" s="239"/>
      <c r="AT30" s="239"/>
      <c r="AU30" s="239"/>
      <c r="AV30" s="239"/>
      <c r="AW30" s="239"/>
      <c r="AX30" s="239"/>
      <c r="AY30" s="239"/>
      <c r="AZ30" s="239"/>
      <c r="BA30" s="239"/>
      <c r="BB30" s="240"/>
      <c r="BW30" s="242"/>
      <c r="BX30" s="243"/>
    </row>
    <row r="31" spans="1:76" s="241" customFormat="1" ht="26.25" hidden="1" customHeight="1" x14ac:dyDescent="0.25">
      <c r="A31" s="229"/>
      <c r="B31" s="309"/>
      <c r="C31" s="309"/>
      <c r="D31" s="273"/>
      <c r="E31" s="274"/>
      <c r="F31" s="274"/>
      <c r="G31" s="274"/>
      <c r="H31" s="274"/>
      <c r="I31" s="274"/>
      <c r="J31" s="282">
        <f t="shared" si="0"/>
        <v>0</v>
      </c>
      <c r="K31" s="274"/>
      <c r="L31" s="274"/>
      <c r="M31" s="274"/>
      <c r="N31" s="274"/>
      <c r="O31" s="274"/>
      <c r="P31" s="274"/>
      <c r="Q31" s="282">
        <f t="shared" si="1"/>
        <v>0</v>
      </c>
      <c r="R31" s="275">
        <f t="shared" si="2"/>
        <v>0</v>
      </c>
      <c r="S31" s="280">
        <f t="shared" si="9"/>
        <v>0</v>
      </c>
      <c r="T31" s="275">
        <f t="shared" si="3"/>
        <v>0</v>
      </c>
      <c r="U31" s="278"/>
      <c r="V31" s="236" t="str">
        <f t="shared" si="4"/>
        <v>x</v>
      </c>
      <c r="W31" s="236" t="str">
        <f t="shared" si="5"/>
        <v/>
      </c>
      <c r="X31" s="236" t="str">
        <f t="shared" si="6"/>
        <v/>
      </c>
      <c r="Y31" s="236" t="str">
        <f t="shared" si="7"/>
        <v/>
      </c>
      <c r="Z31" s="236" t="str">
        <f t="shared" si="8"/>
        <v/>
      </c>
      <c r="AA31" s="237"/>
      <c r="AB31" s="238"/>
      <c r="BW31" s="242" t="s">
        <v>272</v>
      </c>
      <c r="BX31" s="243" t="s">
        <v>273</v>
      </c>
    </row>
    <row r="32" spans="1:76" s="241" customFormat="1" ht="26.25" hidden="1" customHeight="1" x14ac:dyDescent="0.25">
      <c r="A32" s="229"/>
      <c r="B32" s="309"/>
      <c r="C32" s="309"/>
      <c r="D32" s="273"/>
      <c r="E32" s="274"/>
      <c r="F32" s="274"/>
      <c r="G32" s="274"/>
      <c r="H32" s="274"/>
      <c r="I32" s="274"/>
      <c r="J32" s="282">
        <f t="shared" si="0"/>
        <v>0</v>
      </c>
      <c r="K32" s="274"/>
      <c r="L32" s="274"/>
      <c r="M32" s="274"/>
      <c r="N32" s="274"/>
      <c r="O32" s="274"/>
      <c r="P32" s="274"/>
      <c r="Q32" s="282">
        <f t="shared" si="1"/>
        <v>0</v>
      </c>
      <c r="R32" s="275">
        <f t="shared" si="2"/>
        <v>0</v>
      </c>
      <c r="S32" s="280">
        <f t="shared" si="9"/>
        <v>0</v>
      </c>
      <c r="T32" s="275">
        <f t="shared" si="3"/>
        <v>1</v>
      </c>
      <c r="U32" s="235">
        <v>100</v>
      </c>
      <c r="V32" s="236" t="str">
        <f t="shared" si="4"/>
        <v/>
      </c>
      <c r="W32" s="236" t="str">
        <f t="shared" si="5"/>
        <v/>
      </c>
      <c r="X32" s="236" t="str">
        <f t="shared" si="6"/>
        <v/>
      </c>
      <c r="Y32" s="236" t="str">
        <f t="shared" si="7"/>
        <v/>
      </c>
      <c r="Z32" s="236" t="str">
        <f t="shared" si="8"/>
        <v>x</v>
      </c>
      <c r="AA32" s="237"/>
      <c r="AB32" s="238"/>
      <c r="AC32" s="239"/>
      <c r="AD32" s="246"/>
      <c r="AE32" s="246"/>
      <c r="AF32" s="239"/>
      <c r="AG32" s="239"/>
      <c r="AH32" s="239"/>
      <c r="AI32" s="239"/>
      <c r="AJ32" s="239"/>
      <c r="AK32" s="239"/>
      <c r="AL32" s="239"/>
      <c r="AM32" s="239"/>
      <c r="AN32" s="239"/>
      <c r="AO32" s="239"/>
      <c r="AP32" s="239"/>
      <c r="AQ32" s="239"/>
      <c r="AR32" s="239"/>
      <c r="AS32" s="239"/>
      <c r="AT32" s="239"/>
      <c r="AU32" s="239"/>
      <c r="AV32" s="239"/>
      <c r="AW32" s="239"/>
      <c r="AX32" s="239"/>
      <c r="AY32" s="239"/>
      <c r="AZ32" s="239"/>
      <c r="BA32" s="239"/>
      <c r="BB32" s="240"/>
      <c r="BW32" s="242" t="s">
        <v>217</v>
      </c>
      <c r="BX32" s="243" t="s">
        <v>218</v>
      </c>
    </row>
    <row r="33" spans="1:76" s="241" customFormat="1" ht="26.25" hidden="1" customHeight="1" x14ac:dyDescent="0.25">
      <c r="A33" s="229"/>
      <c r="B33" s="309"/>
      <c r="C33" s="309"/>
      <c r="D33" s="276"/>
      <c r="E33" s="277"/>
      <c r="F33" s="277"/>
      <c r="G33" s="277"/>
      <c r="H33" s="277"/>
      <c r="I33" s="277"/>
      <c r="J33" s="282">
        <f t="shared" si="0"/>
        <v>0</v>
      </c>
      <c r="K33" s="277"/>
      <c r="L33" s="277"/>
      <c r="M33" s="277"/>
      <c r="N33" s="277"/>
      <c r="O33" s="277"/>
      <c r="P33" s="277"/>
      <c r="Q33" s="282">
        <f t="shared" si="1"/>
        <v>0</v>
      </c>
      <c r="R33" s="275">
        <f t="shared" si="2"/>
        <v>0</v>
      </c>
      <c r="S33" s="280">
        <f t="shared" si="9"/>
        <v>0</v>
      </c>
      <c r="T33" s="275">
        <f t="shared" si="3"/>
        <v>1</v>
      </c>
      <c r="U33" s="235">
        <v>100</v>
      </c>
      <c r="V33" s="236" t="str">
        <f t="shared" si="4"/>
        <v/>
      </c>
      <c r="W33" s="236" t="str">
        <f t="shared" si="5"/>
        <v/>
      </c>
      <c r="X33" s="236" t="str">
        <f t="shared" si="6"/>
        <v/>
      </c>
      <c r="Y33" s="236" t="str">
        <f t="shared" si="7"/>
        <v/>
      </c>
      <c r="Z33" s="236" t="str">
        <f t="shared" si="8"/>
        <v>x</v>
      </c>
      <c r="AA33" s="237"/>
      <c r="AB33" s="238"/>
      <c r="AC33" s="239"/>
      <c r="AD33" s="246"/>
      <c r="AE33" s="246"/>
      <c r="AF33" s="239"/>
      <c r="AG33" s="239"/>
      <c r="AH33" s="239"/>
      <c r="AI33" s="239"/>
      <c r="AJ33" s="239"/>
      <c r="AK33" s="239"/>
      <c r="AL33" s="239"/>
      <c r="AM33" s="239"/>
      <c r="AN33" s="239"/>
      <c r="AO33" s="239"/>
      <c r="AP33" s="239"/>
      <c r="AQ33" s="239"/>
      <c r="AR33" s="239"/>
      <c r="AS33" s="239"/>
      <c r="AT33" s="239"/>
      <c r="AU33" s="239"/>
      <c r="AV33" s="239"/>
      <c r="AW33" s="239"/>
      <c r="AX33" s="239"/>
      <c r="AY33" s="239"/>
      <c r="AZ33" s="239"/>
      <c r="BA33" s="239"/>
      <c r="BB33" s="240"/>
      <c r="BW33" s="242"/>
      <c r="BX33" s="243"/>
    </row>
    <row r="34" spans="1:76" s="241" customFormat="1" ht="26.25" hidden="1" customHeight="1" x14ac:dyDescent="0.25">
      <c r="A34" s="229"/>
      <c r="B34" s="309"/>
      <c r="C34" s="309"/>
      <c r="D34" s="276"/>
      <c r="E34" s="277"/>
      <c r="F34" s="277"/>
      <c r="G34" s="277"/>
      <c r="H34" s="277"/>
      <c r="I34" s="277"/>
      <c r="J34" s="282">
        <f t="shared" si="0"/>
        <v>0</v>
      </c>
      <c r="K34" s="277"/>
      <c r="L34" s="277"/>
      <c r="M34" s="277"/>
      <c r="N34" s="277"/>
      <c r="O34" s="277"/>
      <c r="P34" s="277"/>
      <c r="Q34" s="282">
        <f t="shared" si="1"/>
        <v>0</v>
      </c>
      <c r="R34" s="275">
        <f t="shared" si="2"/>
        <v>0</v>
      </c>
      <c r="S34" s="280">
        <f t="shared" si="9"/>
        <v>0</v>
      </c>
      <c r="T34" s="275">
        <f t="shared" si="3"/>
        <v>0</v>
      </c>
      <c r="U34" s="278"/>
      <c r="V34" s="236" t="str">
        <f t="shared" si="4"/>
        <v>x</v>
      </c>
      <c r="W34" s="236" t="str">
        <f t="shared" si="5"/>
        <v/>
      </c>
      <c r="X34" s="236" t="str">
        <f t="shared" si="6"/>
        <v/>
      </c>
      <c r="Y34" s="236" t="str">
        <f t="shared" si="7"/>
        <v/>
      </c>
      <c r="Z34" s="236" t="str">
        <f t="shared" si="8"/>
        <v/>
      </c>
      <c r="AA34" s="237"/>
      <c r="AB34" s="238"/>
      <c r="AC34" s="239"/>
      <c r="AD34" s="246"/>
      <c r="AE34" s="246"/>
      <c r="AF34" s="239"/>
      <c r="AG34" s="239"/>
      <c r="AH34" s="239"/>
      <c r="AI34" s="239"/>
      <c r="AJ34" s="239"/>
      <c r="AK34" s="239"/>
      <c r="AL34" s="239"/>
      <c r="AM34" s="239"/>
      <c r="AN34" s="239"/>
      <c r="AO34" s="239"/>
      <c r="AP34" s="239"/>
      <c r="AQ34" s="239"/>
      <c r="AR34" s="239"/>
      <c r="AS34" s="239"/>
      <c r="AT34" s="239"/>
      <c r="AU34" s="239"/>
      <c r="AV34" s="239"/>
      <c r="AW34" s="239"/>
      <c r="AX34" s="239"/>
      <c r="AY34" s="239"/>
      <c r="AZ34" s="239"/>
      <c r="BA34" s="239"/>
      <c r="BB34" s="240"/>
      <c r="BW34" s="242"/>
      <c r="BX34" s="243"/>
    </row>
    <row r="35" spans="1:76" s="241" customFormat="1" ht="26.25" hidden="1" customHeight="1" x14ac:dyDescent="0.25">
      <c r="A35" s="229"/>
      <c r="B35" s="309"/>
      <c r="C35" s="309"/>
      <c r="D35" s="273"/>
      <c r="E35" s="274"/>
      <c r="F35" s="274"/>
      <c r="G35" s="274"/>
      <c r="H35" s="274"/>
      <c r="I35" s="274"/>
      <c r="J35" s="282">
        <f t="shared" si="0"/>
        <v>0</v>
      </c>
      <c r="K35" s="274"/>
      <c r="L35" s="274"/>
      <c r="M35" s="274"/>
      <c r="N35" s="274"/>
      <c r="O35" s="274"/>
      <c r="P35" s="274"/>
      <c r="Q35" s="282">
        <f t="shared" si="1"/>
        <v>0</v>
      </c>
      <c r="R35" s="275">
        <f t="shared" si="2"/>
        <v>0</v>
      </c>
      <c r="S35" s="280">
        <f t="shared" si="9"/>
        <v>0</v>
      </c>
      <c r="T35" s="275">
        <f t="shared" si="3"/>
        <v>0</v>
      </c>
      <c r="U35" s="278"/>
      <c r="V35" s="236" t="str">
        <f t="shared" si="4"/>
        <v>x</v>
      </c>
      <c r="W35" s="236" t="str">
        <f t="shared" si="5"/>
        <v/>
      </c>
      <c r="X35" s="236" t="str">
        <f t="shared" si="6"/>
        <v/>
      </c>
      <c r="Y35" s="236" t="str">
        <f t="shared" si="7"/>
        <v/>
      </c>
      <c r="Z35" s="236" t="str">
        <f t="shared" si="8"/>
        <v/>
      </c>
      <c r="AA35" s="237"/>
      <c r="AB35" s="238"/>
      <c r="BW35" s="242" t="s">
        <v>272</v>
      </c>
      <c r="BX35" s="243" t="s">
        <v>273</v>
      </c>
    </row>
    <row r="36" spans="1:76" s="62" customFormat="1" ht="33" customHeight="1" thickBot="1" x14ac:dyDescent="0.3">
      <c r="A36" s="224"/>
      <c r="B36" s="334"/>
      <c r="C36" s="334"/>
      <c r="D36" s="391" t="s">
        <v>324</v>
      </c>
      <c r="E36" s="392"/>
      <c r="F36" s="392"/>
      <c r="G36" s="392"/>
      <c r="H36" s="392"/>
      <c r="I36" s="393"/>
      <c r="J36" s="397">
        <f>SUM(J11:J15)</f>
        <v>46</v>
      </c>
      <c r="K36" s="334" t="s">
        <v>399</v>
      </c>
      <c r="L36" s="334"/>
      <c r="M36" s="334"/>
      <c r="N36" s="334"/>
      <c r="O36" s="334"/>
      <c r="P36" s="334"/>
      <c r="Q36" s="399">
        <f>SUM(Q11:Q15)</f>
        <v>44</v>
      </c>
      <c r="R36" s="401">
        <f>SUM(R11:R15)</f>
        <v>90</v>
      </c>
      <c r="S36" s="389">
        <f>SUM(S11:S15)</f>
        <v>90</v>
      </c>
      <c r="T36" s="279"/>
      <c r="U36" s="337"/>
      <c r="V36" s="339" t="s">
        <v>291</v>
      </c>
      <c r="W36" s="339"/>
      <c r="X36" s="339"/>
      <c r="Y36" s="339"/>
      <c r="Z36" s="339"/>
      <c r="AA36" s="306" t="s">
        <v>292</v>
      </c>
      <c r="AB36" s="226"/>
      <c r="BW36" s="154"/>
      <c r="BX36" s="155"/>
    </row>
    <row r="37" spans="1:76" s="62" customFormat="1" ht="32.25" customHeight="1" thickBot="1" x14ac:dyDescent="0.3">
      <c r="A37" s="224"/>
      <c r="B37" s="334"/>
      <c r="C37" s="334"/>
      <c r="D37" s="394"/>
      <c r="E37" s="395"/>
      <c r="F37" s="395"/>
      <c r="G37" s="395"/>
      <c r="H37" s="395"/>
      <c r="I37" s="396"/>
      <c r="J37" s="398"/>
      <c r="K37" s="334"/>
      <c r="L37" s="334"/>
      <c r="M37" s="334"/>
      <c r="N37" s="334"/>
      <c r="O37" s="334"/>
      <c r="P37" s="334"/>
      <c r="Q37" s="400"/>
      <c r="R37" s="402"/>
      <c r="S37" s="390"/>
      <c r="T37" s="279"/>
      <c r="U37" s="338"/>
      <c r="V37" s="157"/>
      <c r="W37" s="267" t="e">
        <f>IF(W11="x",T11*S11)+IF(#REF!="x",#REF!*#REF!)+IF(#REF!="x",#REF!*#REF!)+IF(#REF!="x",#REF!*#REF!)+IF(#REF!="x",#REF!*#REF!)+IF(#REF!="x",#REF!*#REF!)+IF(#REF!="x",#REF!*#REF!)+IF(W12="x",T12*S12)+IF(W13="x",T13*S13)+IF(#REF!="x",#REF!*#REF!)+IF(#REF!="x",#REF!*#REF!)+IF(#REF!="x",#REF!*#REF!)+IF(W14="x",T14*S14)+IF(#REF!="x",#REF!*#REF!)+IF(#REF!="x",#REF!*#REF!)+IF(#REF!="x",#REF!*#REF!)+IF(W15="x",T15*S15)+IF(#REF!="x",#REF!*#REF!)+IF(#REF!="x",#REF!*#REF!)+IF(#REF!="x",#REF!*#REF!)+IF(W16="x",T16*S16)+IF(W17="x",T17*S17)+IF(W18="x",T18*S18)+IF(W19="x",T19*S19)+IF(W20="x",T20*S20)+IF(W21="x",T21*S21)+IF(W22="x",T22*S22)+IF(W23="x",T23*S23)+IF(W24="x",T24*S24)+IF(W25="x",T25*S25)+IF(W26="x",T26*S26)+IF(W27="x",T27*S27)+IF(W28="x",T28*S28)+IF(W29="x",T29*S29)+IF(W30="x",T30*S30)+IF(W31="x",T31*S31)+IF(W32="x",T32*S32)+IF(W33="x",T33*S33)+IF(W34="x",T34*S34)+IF(W35="x",T35*S35)</f>
        <v>#REF!</v>
      </c>
      <c r="X37" s="267" t="e">
        <f>IF(X11="x",T11*S11)+IF(#REF!="x",#REF!*#REF!)+IF(#REF!="x",#REF!*#REF!)+IF(#REF!="x",#REF!*#REF!)+IF(#REF!="x",#REF!*#REF!)+IF(#REF!="x",#REF!*#REF!)+IF(#REF!="x",#REF!*#REF!)+IF(X12="x",T12*S12)+IF(X13="x",T13*S13)+IF(#REF!="x",#REF!*#REF!)+IF(#REF!="x",#REF!*#REF!)+IF(#REF!="x",#REF!*#REF!)+IF(X14="x",T14*S14)+IF(#REF!="x",#REF!*#REF!)+IF(#REF!="x",#REF!*#REF!)+IF(#REF!="x",#REF!*#REF!)+IF(X15="x",T15*S15)+IF(#REF!="x",#REF!*#REF!)+IF(#REF!="x",#REF!*#REF!)+IF(#REF!="x",#REF!*#REF!)+IF(X16="x",T16*S16)+IF(X17="x",T17*S17)+IF(X18="x",T18*S18)+IF(X19="x",T19*S19)+IF(X20="x",T20*S20)+IF(X21="x",T21*S21)+IF(X22="x",T22*S22)+IF(X23="x",T23*S23)+IF(X24="x",T24*S24)+IF(X25="x",T25*S25)+IF(X26="x",T26*S26)+IF(X27="x",T27*S27)+IF(X28="x",T28*S28)+IF(X29="x",T29*S29)+IF(X30="x",T30*S30)+IF(X31="x",T31*S31)+IF(X32="x",T32*S32)+IF(X33="x",T33*S33)+IF(X34="x",T34*S34)+IF(X35="x",T35*S35)</f>
        <v>#REF!</v>
      </c>
      <c r="Y37" s="267" t="e">
        <f>IF(Y11="x",T11*S11)+IF(#REF!="x",#REF!*#REF!)+IF(#REF!="x",#REF!*#REF!)+IF(#REF!="x",#REF!*#REF!)+IF(#REF!="x",#REF!*#REF!)+IF(#REF!="x",#REF!*#REF!)+IF(#REF!="x",#REF!*#REF!)+IF(Y12="x",T12*S12)+IF(Y13="x",T13*S13)+IF(#REF!="x",#REF!*#REF!)+IF(#REF!="x",#REF!*#REF!)+IF(#REF!="x",#REF!*#REF!)+IF(Y14="x",T14*S14)+IF(#REF!="x",#REF!*#REF!)+IF(#REF!="x",#REF!*#REF!)+IF(#REF!="x",#REF!*#REF!)+IF(Y15="x",T15*S15)+IF(#REF!="x",#REF!*#REF!)+IF(#REF!="x",#REF!*#REF!)+IF(#REF!="x",#REF!*#REF!)+IF(Y16="x",T16*S16)+IF(Y17="x",T17*S17)+IF(Y18="x",T18*S18)+IF(Y19="x",T19*S19)+IF(Y20="x",T20*S20)+IF(Y21="x",T21*S21)+IF(Y22="x",T22*S22)+IF(Y23="x",T23*S23)+IF(Y24="x",T24*S24)+IF(Y25="x",T25*S25)+IF(Y26="x",T26*S26)+IF(Y27="x",T27*S27)+IF(Y28="x",T28*S28)+IF(Y29="x",T29*S29)+IF(Y30="x",T30*S30)+IF(Y31="x",T31*S31)+IF(Y32="x",T32*S32)+IF(Y33="x",T33*S33)+IF(Y34="x",T34*S34)+IF(Y35="x",T35*S35)</f>
        <v>#REF!</v>
      </c>
      <c r="Z37" s="267" t="e">
        <f>IF(Z11="x",T11*S11)+IF(#REF!="x",#REF!*#REF!)+IF(#REF!="x",#REF!*#REF!)+IF(#REF!="x",#REF!*#REF!)+IF(#REF!="x",#REF!*#REF!)+IF(#REF!="x",#REF!*#REF!)+IF(#REF!="x",#REF!*#REF!)+IF(Z12="x",T12*S12)+IF(Z13="x",T13*S13)+IF(#REF!="x",#REF!*#REF!)+IF(#REF!="x",#REF!*#REF!)+IF(#REF!="x",#REF!*#REF!)+IF(Z14="x",T14*S14)+IF(#REF!="x",#REF!*#REF!)+IF(#REF!="x",#REF!*#REF!)+IF(#REF!="x",#REF!*#REF!)+IF(Z15="x",T15*S15)+IF(#REF!="x",#REF!*#REF!)+IF(#REF!="x",#REF!*#REF!)+IF(#REF!="x",#REF!*#REF!)+IF(Z16="x",T16*S16)+IF(Z17="x",T17*S17)+IF(Z18="x",T18*S18)+IF(Z19="x",T19*S19)+IF(Z20="x",T20*S20)+IF(Z21="x",T21*S21)+IF(Z22="x",T22*S22)+IF(Z23="x",T23*S23)+IF(Z24="x",T24*S24)+IF(Z25="x",T25*S25)+IF(Z26="x",T26*S26)+IF(Z27="x",T27*S27)+IF(Z28="x",T28*S28)+IF(Z29="x",T29*S29)+IF(Z30="x",T30*S30)+IF(Z31="x",T31*S31)+IF(Z32="x",T32*S32)+IF(Z33="x",T33*S33)+IF(Z34="x",T34*S34)+IF(Z35="x",T35*S35)</f>
        <v>#REF!</v>
      </c>
      <c r="AA37" s="268" t="e">
        <f>SUM(W37:Z37)</f>
        <v>#REF!</v>
      </c>
      <c r="AB37" s="226"/>
      <c r="BW37" s="159"/>
      <c r="BX37" s="160"/>
    </row>
    <row r="38" spans="1:76" ht="18" hidden="1" customHeight="1" x14ac:dyDescent="0.25">
      <c r="A38" s="224"/>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226"/>
    </row>
    <row r="39" spans="1:76" ht="27" hidden="1" customHeight="1" x14ac:dyDescent="0.25">
      <c r="A39" s="224"/>
      <c r="B39" s="330"/>
      <c r="C39" s="330"/>
      <c r="D39" s="181"/>
      <c r="E39" s="181"/>
      <c r="F39" s="181"/>
      <c r="G39" s="181"/>
      <c r="H39" s="181"/>
      <c r="I39" s="181"/>
      <c r="J39" s="181"/>
      <c r="K39" s="181"/>
      <c r="L39" s="181"/>
      <c r="M39" s="181"/>
      <c r="N39" s="181"/>
      <c r="O39" s="181"/>
      <c r="P39" s="181"/>
      <c r="Q39" s="181"/>
      <c r="R39" s="218"/>
      <c r="S39" s="177"/>
      <c r="T39" s="218"/>
      <c r="U39" s="218"/>
      <c r="V39" s="55"/>
      <c r="W39" s="179"/>
      <c r="X39" s="269" t="e">
        <f>AA37</f>
        <v>#REF!</v>
      </c>
      <c r="Y39" s="181"/>
      <c r="Z39" s="55"/>
      <c r="AA39" s="55"/>
      <c r="AB39" s="226"/>
    </row>
    <row r="40" spans="1:76" ht="15.75" hidden="1" customHeight="1" x14ac:dyDescent="0.25">
      <c r="A40" s="224"/>
      <c r="B40" s="55"/>
      <c r="C40" s="55"/>
      <c r="D40" s="55"/>
      <c r="E40" s="55"/>
      <c r="F40" s="55"/>
      <c r="G40" s="55"/>
      <c r="H40" s="55"/>
      <c r="I40" s="55"/>
      <c r="J40" s="55"/>
      <c r="K40" s="55"/>
      <c r="L40" s="55"/>
      <c r="M40" s="55"/>
      <c r="N40" s="55"/>
      <c r="O40" s="55"/>
      <c r="P40" s="55"/>
      <c r="Q40" s="55"/>
      <c r="R40" s="55"/>
      <c r="S40" s="55"/>
      <c r="T40" s="47"/>
      <c r="U40" s="47"/>
      <c r="V40" s="55"/>
      <c r="W40" s="179"/>
      <c r="X40" s="179"/>
      <c r="Y40" s="55"/>
      <c r="Z40" s="55"/>
      <c r="AA40" s="55"/>
      <c r="AB40" s="226"/>
    </row>
    <row r="41" spans="1:76" ht="0.75" customHeight="1" thickTop="1" x14ac:dyDescent="0.25">
      <c r="A41" s="331"/>
      <c r="B41" s="332"/>
      <c r="C41" s="332"/>
      <c r="D41" s="332"/>
      <c r="E41" s="332"/>
      <c r="F41" s="332"/>
      <c r="G41" s="332"/>
      <c r="H41" s="332"/>
      <c r="I41" s="332"/>
      <c r="J41" s="332"/>
      <c r="K41" s="332"/>
      <c r="L41" s="332"/>
      <c r="M41" s="332"/>
      <c r="N41" s="332"/>
      <c r="O41" s="332"/>
      <c r="P41" s="332"/>
      <c r="Q41" s="332"/>
      <c r="R41" s="332"/>
      <c r="S41" s="332"/>
      <c r="T41" s="332"/>
      <c r="U41" s="332"/>
      <c r="V41" s="332"/>
      <c r="W41" s="332"/>
      <c r="X41" s="332"/>
      <c r="Y41" s="332"/>
      <c r="Z41" s="332"/>
      <c r="AA41" s="332"/>
      <c r="AB41" s="333"/>
    </row>
    <row r="42" spans="1:76" s="188" customFormat="1" x14ac:dyDescent="0.25">
      <c r="R42" s="189"/>
      <c r="S42" s="189"/>
      <c r="T42" s="189"/>
      <c r="U42" s="190"/>
      <c r="Y42" s="191"/>
      <c r="BW42" s="160"/>
      <c r="BX42" s="160"/>
    </row>
  </sheetData>
  <mergeCells count="29">
    <mergeCell ref="K9:M9"/>
    <mergeCell ref="S7:S10"/>
    <mergeCell ref="T7:T10"/>
    <mergeCell ref="U7:U10"/>
    <mergeCell ref="V7:Z7"/>
    <mergeCell ref="AA7:AA10"/>
    <mergeCell ref="D8:J8"/>
    <mergeCell ref="K8:Q8"/>
    <mergeCell ref="D9:F9"/>
    <mergeCell ref="G9:I9"/>
    <mergeCell ref="J9:J10"/>
    <mergeCell ref="N9:P9"/>
    <mergeCell ref="Q9:Q10"/>
    <mergeCell ref="S36:S37"/>
    <mergeCell ref="U36:U37"/>
    <mergeCell ref="V36:Z36"/>
    <mergeCell ref="B2:AA2"/>
    <mergeCell ref="B4:AA4"/>
    <mergeCell ref="B7:C9"/>
    <mergeCell ref="D7:Q7"/>
    <mergeCell ref="R7:R10"/>
    <mergeCell ref="B39:C39"/>
    <mergeCell ref="A41:AB41"/>
    <mergeCell ref="B36:C37"/>
    <mergeCell ref="D36:I37"/>
    <mergeCell ref="J36:J37"/>
    <mergeCell ref="K36:P37"/>
    <mergeCell ref="Q36:Q37"/>
    <mergeCell ref="R36:R37"/>
  </mergeCells>
  <conditionalFormatting sqref="Z11:AA35">
    <cfRule type="cellIs" dxfId="662" priority="54" stopIfTrue="1" operator="equal">
      <formula>"X"</formula>
    </cfRule>
  </conditionalFormatting>
  <conditionalFormatting sqref="V11:V35">
    <cfRule type="cellIs" dxfId="661" priority="50" stopIfTrue="1" operator="equal">
      <formula>"X"</formula>
    </cfRule>
  </conditionalFormatting>
  <conditionalFormatting sqref="Y11:Y35">
    <cfRule type="cellIs" dxfId="660" priority="51" stopIfTrue="1" operator="equal">
      <formula>"X"</formula>
    </cfRule>
  </conditionalFormatting>
  <conditionalFormatting sqref="W11:W35">
    <cfRule type="cellIs" dxfId="659" priority="52" stopIfTrue="1" operator="equal">
      <formula>"X"</formula>
    </cfRule>
  </conditionalFormatting>
  <conditionalFormatting sqref="X11:X35">
    <cfRule type="cellIs" dxfId="658" priority="53" stopIfTrue="1" operator="equal">
      <formula>"X"</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42"/>
  <sheetViews>
    <sheetView view="pageBreakPreview" topLeftCell="B16" zoomScaleNormal="80" zoomScaleSheetLayoutView="100" workbookViewId="0">
      <selection activeCell="C15" sqref="C15"/>
    </sheetView>
  </sheetViews>
  <sheetFormatPr defaultColWidth="8.85546875" defaultRowHeight="15.75" x14ac:dyDescent="0.25"/>
  <cols>
    <col min="1" max="1" width="1.28515625" style="44" customWidth="1"/>
    <col min="2" max="2" width="58.42578125" style="44" customWidth="1"/>
    <col min="3" max="3" width="62.140625" style="44" customWidth="1"/>
    <col min="4" max="17" width="6.85546875" style="44" customWidth="1"/>
    <col min="18" max="18" width="10" style="62" hidden="1" customWidth="1"/>
    <col min="19" max="19" width="9.7109375" style="62" customWidth="1"/>
    <col min="20" max="20" width="7.85546875" style="62" hidden="1" customWidth="1"/>
    <col min="21" max="21" width="10.28515625" style="63" hidden="1" customWidth="1"/>
    <col min="22" max="26" width="20.7109375" style="44" hidden="1" customWidth="1"/>
    <col min="27" max="27" width="21.140625" style="44" hidden="1" customWidth="1"/>
    <col min="28" max="28" width="1.5703125" style="44" customWidth="1"/>
    <col min="29" max="29" width="18.85546875" style="44" customWidth="1"/>
    <col min="30" max="42" width="8" style="44" customWidth="1"/>
    <col min="43" max="46" width="9.28515625" style="44" customWidth="1"/>
    <col min="47" max="74" width="8.85546875" style="44"/>
    <col min="75" max="75" width="64" style="160" customWidth="1"/>
    <col min="76" max="76" width="97.85546875" style="160" customWidth="1"/>
    <col min="77" max="16384" width="8.85546875" style="44"/>
  </cols>
  <sheetData>
    <row r="1" spans="1:76" ht="4.5" customHeight="1" thickBot="1" x14ac:dyDescent="0.3">
      <c r="A1" s="222"/>
      <c r="B1" s="207"/>
      <c r="C1" s="207"/>
      <c r="D1" s="207"/>
      <c r="E1" s="207"/>
      <c r="F1" s="207"/>
      <c r="G1" s="207"/>
      <c r="H1" s="207"/>
      <c r="I1" s="207"/>
      <c r="J1" s="207"/>
      <c r="K1" s="207"/>
      <c r="L1" s="207"/>
      <c r="M1" s="207"/>
      <c r="N1" s="207"/>
      <c r="O1" s="207"/>
      <c r="P1" s="207"/>
      <c r="Q1" s="207"/>
      <c r="R1" s="208"/>
      <c r="S1" s="208"/>
      <c r="T1" s="208"/>
      <c r="U1" s="209"/>
      <c r="V1" s="209"/>
      <c r="W1" s="209"/>
      <c r="X1" s="209"/>
      <c r="Y1" s="209"/>
      <c r="Z1" s="209"/>
      <c r="AA1" s="209"/>
      <c r="AB1" s="223"/>
      <c r="BW1" s="45" t="s">
        <v>186</v>
      </c>
      <c r="BX1" s="46" t="s">
        <v>187</v>
      </c>
    </row>
    <row r="2" spans="1:76" ht="32.25" customHeight="1" x14ac:dyDescent="0.25">
      <c r="A2" s="224"/>
      <c r="B2" s="376" t="s">
        <v>520</v>
      </c>
      <c r="C2" s="376"/>
      <c r="D2" s="376"/>
      <c r="E2" s="376"/>
      <c r="F2" s="376"/>
      <c r="G2" s="376"/>
      <c r="H2" s="376"/>
      <c r="I2" s="376"/>
      <c r="J2" s="376"/>
      <c r="K2" s="376"/>
      <c r="L2" s="376"/>
      <c r="M2" s="376"/>
      <c r="N2" s="376"/>
      <c r="O2" s="376"/>
      <c r="P2" s="376"/>
      <c r="Q2" s="376"/>
      <c r="R2" s="377"/>
      <c r="S2" s="377"/>
      <c r="T2" s="377"/>
      <c r="U2" s="377"/>
      <c r="V2" s="377"/>
      <c r="W2" s="377"/>
      <c r="X2" s="377"/>
      <c r="Y2" s="377"/>
      <c r="Z2" s="377"/>
      <c r="AA2" s="378"/>
      <c r="AB2" s="225"/>
      <c r="BW2" s="137"/>
      <c r="BX2" s="138"/>
    </row>
    <row r="3" spans="1:76" ht="9" customHeight="1" x14ac:dyDescent="0.25">
      <c r="A3" s="224"/>
      <c r="B3" s="53"/>
      <c r="C3" s="53"/>
      <c r="D3" s="53"/>
      <c r="E3" s="53"/>
      <c r="F3" s="53"/>
      <c r="G3" s="53"/>
      <c r="H3" s="53"/>
      <c r="I3" s="53"/>
      <c r="J3" s="53"/>
      <c r="K3" s="53"/>
      <c r="L3" s="53"/>
      <c r="M3" s="53"/>
      <c r="N3" s="53"/>
      <c r="O3" s="53"/>
      <c r="P3" s="53"/>
      <c r="Q3" s="53"/>
      <c r="R3" s="139"/>
      <c r="S3" s="139"/>
      <c r="T3" s="139"/>
      <c r="U3" s="42"/>
      <c r="V3" s="42"/>
      <c r="W3" s="42"/>
      <c r="X3" s="42"/>
      <c r="Y3" s="42"/>
      <c r="Z3" s="42"/>
      <c r="AA3" s="42"/>
      <c r="AB3" s="226"/>
      <c r="BW3" s="137"/>
      <c r="BX3" s="138"/>
    </row>
    <row r="4" spans="1:76" ht="36" customHeight="1" x14ac:dyDescent="0.25">
      <c r="A4" s="224"/>
      <c r="B4" s="379" t="s">
        <v>463</v>
      </c>
      <c r="C4" s="379"/>
      <c r="D4" s="379"/>
      <c r="E4" s="379"/>
      <c r="F4" s="379"/>
      <c r="G4" s="379"/>
      <c r="H4" s="379"/>
      <c r="I4" s="379"/>
      <c r="J4" s="379"/>
      <c r="K4" s="379"/>
      <c r="L4" s="379"/>
      <c r="M4" s="379"/>
      <c r="N4" s="379"/>
      <c r="O4" s="379"/>
      <c r="P4" s="379"/>
      <c r="Q4" s="379"/>
      <c r="R4" s="379"/>
      <c r="S4" s="379"/>
      <c r="T4" s="379"/>
      <c r="U4" s="379"/>
      <c r="V4" s="379"/>
      <c r="W4" s="379"/>
      <c r="X4" s="379"/>
      <c r="Y4" s="379"/>
      <c r="Z4" s="379"/>
      <c r="AA4" s="380"/>
      <c r="AB4" s="225"/>
      <c r="BW4" s="49" t="s">
        <v>190</v>
      </c>
      <c r="BX4" s="50" t="s">
        <v>191</v>
      </c>
    </row>
    <row r="5" spans="1:76" ht="11.25" customHeight="1" x14ac:dyDescent="0.25">
      <c r="A5" s="224"/>
      <c r="B5" s="53"/>
      <c r="C5" s="53"/>
      <c r="D5" s="53"/>
      <c r="E5" s="53"/>
      <c r="F5" s="53"/>
      <c r="G5" s="53"/>
      <c r="H5" s="53"/>
      <c r="I5" s="53"/>
      <c r="J5" s="53"/>
      <c r="K5" s="53"/>
      <c r="L5" s="53"/>
      <c r="M5" s="53"/>
      <c r="N5" s="53"/>
      <c r="O5" s="53"/>
      <c r="P5" s="53"/>
      <c r="Q5" s="53"/>
      <c r="R5" s="54"/>
      <c r="S5" s="139"/>
      <c r="T5" s="139"/>
      <c r="U5" s="139"/>
      <c r="V5" s="139"/>
      <c r="W5" s="139"/>
      <c r="X5" s="42"/>
      <c r="Y5" s="42"/>
      <c r="Z5" s="42"/>
      <c r="AA5" s="42"/>
      <c r="AB5" s="226"/>
      <c r="BW5" s="51" t="s">
        <v>198</v>
      </c>
      <c r="BX5" s="52" t="s">
        <v>199</v>
      </c>
    </row>
    <row r="6" spans="1:76" ht="9" hidden="1" customHeight="1" x14ac:dyDescent="0.25">
      <c r="A6" s="224"/>
      <c r="B6" s="54"/>
      <c r="C6" s="54"/>
      <c r="D6" s="54"/>
      <c r="E6" s="54"/>
      <c r="F6" s="54"/>
      <c r="G6" s="54"/>
      <c r="H6" s="54"/>
      <c r="I6" s="54"/>
      <c r="J6" s="54"/>
      <c r="K6" s="54"/>
      <c r="L6" s="54"/>
      <c r="M6" s="54"/>
      <c r="N6" s="54"/>
      <c r="O6" s="54"/>
      <c r="P6" s="54"/>
      <c r="Q6" s="54"/>
      <c r="R6" s="54"/>
      <c r="S6" s="54"/>
      <c r="T6" s="54"/>
      <c r="U6" s="54"/>
      <c r="V6" s="54"/>
      <c r="W6" s="54"/>
      <c r="X6" s="54"/>
      <c r="Y6" s="54"/>
      <c r="Z6" s="54"/>
      <c r="AA6" s="54"/>
      <c r="AB6" s="226"/>
      <c r="BW6" s="51"/>
      <c r="BX6" s="52"/>
    </row>
    <row r="7" spans="1:76" ht="22.5" customHeight="1" x14ac:dyDescent="0.25">
      <c r="A7" s="224"/>
      <c r="B7" s="366" t="s">
        <v>464</v>
      </c>
      <c r="C7" s="366"/>
      <c r="D7" s="366" t="s">
        <v>323</v>
      </c>
      <c r="E7" s="366"/>
      <c r="F7" s="366"/>
      <c r="G7" s="366"/>
      <c r="H7" s="366"/>
      <c r="I7" s="366"/>
      <c r="J7" s="366"/>
      <c r="K7" s="366"/>
      <c r="L7" s="366"/>
      <c r="M7" s="366"/>
      <c r="N7" s="366"/>
      <c r="O7" s="366"/>
      <c r="P7" s="366"/>
      <c r="Q7" s="366"/>
      <c r="R7" s="381" t="s">
        <v>264</v>
      </c>
      <c r="S7" s="381" t="s">
        <v>265</v>
      </c>
      <c r="T7" s="381" t="s">
        <v>266</v>
      </c>
      <c r="U7" s="371" t="s">
        <v>267</v>
      </c>
      <c r="V7" s="339" t="s">
        <v>268</v>
      </c>
      <c r="W7" s="339"/>
      <c r="X7" s="339"/>
      <c r="Y7" s="339"/>
      <c r="Z7" s="339"/>
      <c r="AA7" s="374" t="s">
        <v>269</v>
      </c>
      <c r="AB7" s="226"/>
      <c r="BW7" s="51" t="s">
        <v>201</v>
      </c>
      <c r="BX7" s="52" t="s">
        <v>202</v>
      </c>
    </row>
    <row r="8" spans="1:76" ht="12" customHeight="1" x14ac:dyDescent="0.25">
      <c r="A8" s="224"/>
      <c r="B8" s="366"/>
      <c r="C8" s="366"/>
      <c r="D8" s="384" t="s">
        <v>324</v>
      </c>
      <c r="E8" s="385"/>
      <c r="F8" s="385"/>
      <c r="G8" s="385"/>
      <c r="H8" s="385"/>
      <c r="I8" s="385"/>
      <c r="J8" s="386"/>
      <c r="K8" s="375" t="s">
        <v>325</v>
      </c>
      <c r="L8" s="375"/>
      <c r="M8" s="375"/>
      <c r="N8" s="375"/>
      <c r="O8" s="375"/>
      <c r="P8" s="375"/>
      <c r="Q8" s="375"/>
      <c r="R8" s="382"/>
      <c r="S8" s="382"/>
      <c r="T8" s="382"/>
      <c r="U8" s="372"/>
      <c r="V8" s="143">
        <v>1</v>
      </c>
      <c r="W8" s="143">
        <v>2</v>
      </c>
      <c r="X8" s="143">
        <v>3</v>
      </c>
      <c r="Y8" s="143">
        <v>4</v>
      </c>
      <c r="Z8" s="143">
        <v>5</v>
      </c>
      <c r="AA8" s="374"/>
      <c r="AB8" s="226"/>
      <c r="BW8" s="51" t="s">
        <v>203</v>
      </c>
      <c r="BX8" s="52" t="s">
        <v>204</v>
      </c>
    </row>
    <row r="9" spans="1:76" ht="18" customHeight="1" x14ac:dyDescent="0.25">
      <c r="A9" s="224"/>
      <c r="B9" s="366"/>
      <c r="C9" s="366"/>
      <c r="D9" s="361" t="s">
        <v>26</v>
      </c>
      <c r="E9" s="361"/>
      <c r="F9" s="361"/>
      <c r="G9" s="361" t="s">
        <v>27</v>
      </c>
      <c r="H9" s="361"/>
      <c r="I9" s="361"/>
      <c r="J9" s="387" t="s">
        <v>326</v>
      </c>
      <c r="K9" s="361" t="s">
        <v>28</v>
      </c>
      <c r="L9" s="361"/>
      <c r="M9" s="361"/>
      <c r="N9" s="361" t="s">
        <v>29</v>
      </c>
      <c r="O9" s="361"/>
      <c r="P9" s="361"/>
      <c r="Q9" s="387" t="s">
        <v>326</v>
      </c>
      <c r="R9" s="382"/>
      <c r="S9" s="382"/>
      <c r="T9" s="382"/>
      <c r="U9" s="372"/>
      <c r="V9" s="144" t="s">
        <v>232</v>
      </c>
      <c r="W9" s="144" t="s">
        <v>233</v>
      </c>
      <c r="X9" s="145" t="s">
        <v>234</v>
      </c>
      <c r="Y9" s="145" t="s">
        <v>270</v>
      </c>
      <c r="Z9" s="145" t="s">
        <v>271</v>
      </c>
      <c r="AA9" s="374"/>
      <c r="AB9" s="226"/>
      <c r="BW9" s="51" t="s">
        <v>207</v>
      </c>
      <c r="BX9" s="52" t="s">
        <v>208</v>
      </c>
    </row>
    <row r="10" spans="1:76" ht="40.5" customHeight="1" x14ac:dyDescent="0.25">
      <c r="A10" s="224"/>
      <c r="B10" s="272" t="s">
        <v>400</v>
      </c>
      <c r="C10" s="307" t="s">
        <v>401</v>
      </c>
      <c r="D10" s="228" t="s">
        <v>334</v>
      </c>
      <c r="E10" s="228" t="s">
        <v>335</v>
      </c>
      <c r="F10" s="228" t="s">
        <v>336</v>
      </c>
      <c r="G10" s="228" t="s">
        <v>334</v>
      </c>
      <c r="H10" s="228" t="s">
        <v>335</v>
      </c>
      <c r="I10" s="228" t="s">
        <v>336</v>
      </c>
      <c r="J10" s="388"/>
      <c r="K10" s="228" t="s">
        <v>334</v>
      </c>
      <c r="L10" s="228" t="s">
        <v>335</v>
      </c>
      <c r="M10" s="228" t="s">
        <v>336</v>
      </c>
      <c r="N10" s="228" t="s">
        <v>334</v>
      </c>
      <c r="O10" s="228" t="s">
        <v>335</v>
      </c>
      <c r="P10" s="228" t="s">
        <v>336</v>
      </c>
      <c r="Q10" s="388"/>
      <c r="R10" s="383"/>
      <c r="S10" s="383"/>
      <c r="T10" s="383"/>
      <c r="U10" s="373"/>
      <c r="V10" s="306" t="s">
        <v>56</v>
      </c>
      <c r="W10" s="306" t="s">
        <v>57</v>
      </c>
      <c r="X10" s="306" t="s">
        <v>243</v>
      </c>
      <c r="Y10" s="306" t="s">
        <v>244</v>
      </c>
      <c r="Z10" s="306" t="s">
        <v>245</v>
      </c>
      <c r="AA10" s="374"/>
      <c r="AB10" s="226"/>
      <c r="BW10" s="51" t="s">
        <v>215</v>
      </c>
      <c r="BX10" s="52" t="s">
        <v>216</v>
      </c>
    </row>
    <row r="11" spans="1:76" s="241" customFormat="1" ht="130.15" hidden="1" customHeight="1" x14ac:dyDescent="0.25">
      <c r="A11" s="229"/>
      <c r="B11" s="308"/>
      <c r="C11" s="308" t="s">
        <v>435</v>
      </c>
      <c r="D11" s="273"/>
      <c r="E11" s="274"/>
      <c r="F11" s="274"/>
      <c r="G11" s="274"/>
      <c r="H11" s="274"/>
      <c r="I11" s="274"/>
      <c r="J11" s="282">
        <f t="shared" ref="J11:J35" si="0">IF(D11="x",5,0)+IF(E11="x",3,0)+IF(F11="x",1,0)+IF(G11="x",5,0)+IF(H11="x",3,0)+IF(I11="x",1,0)</f>
        <v>0</v>
      </c>
      <c r="K11" s="274"/>
      <c r="L11" s="274"/>
      <c r="M11" s="274"/>
      <c r="N11" s="274"/>
      <c r="O11" s="274"/>
      <c r="P11" s="274"/>
      <c r="Q11" s="282">
        <f t="shared" ref="Q11:Q35" si="1">IF(K11="x",5,0)+IF(L11="x",3,0)+IF(M11="x",1,0)+IF(N11="x",1,0)+IF(O11="x",3,0)+IF(P11="x",5,0)</f>
        <v>0</v>
      </c>
      <c r="R11" s="275">
        <f t="shared" ref="R11:R35" si="2">J11+Q11</f>
        <v>0</v>
      </c>
      <c r="S11" s="280">
        <f>J11+Q11</f>
        <v>0</v>
      </c>
      <c r="T11" s="275">
        <f t="shared" ref="T11:T35" si="3">U11/100</f>
        <v>1</v>
      </c>
      <c r="U11" s="235">
        <v>100</v>
      </c>
      <c r="V11" s="236" t="str">
        <f t="shared" ref="V11:V35" si="4">IF($T11&lt;=0.2,IF($T11&gt;=0,"x",""),"")</f>
        <v/>
      </c>
      <c r="W11" s="236" t="str">
        <f t="shared" ref="W11:W35" si="5">IF(T11&lt;=0.5,IF(T11&gt;=0.21,"x",""),"")</f>
        <v/>
      </c>
      <c r="X11" s="236" t="str">
        <f t="shared" ref="X11:X35" si="6">IF(T11&lt;=0.7,IF(T11&gt;=0.51,"x",""),"")</f>
        <v/>
      </c>
      <c r="Y11" s="236" t="str">
        <f t="shared" ref="Y11:Y35" si="7">IF(T11&lt;=0.9,IF(T11&gt;=0.71,"x",""),"")</f>
        <v/>
      </c>
      <c r="Z11" s="236" t="str">
        <f t="shared" ref="Z11:Z35" si="8">IF(T11&lt;=1,IF(T11&gt;0.9,"x",""),"")</f>
        <v>x</v>
      </c>
      <c r="AA11" s="237"/>
      <c r="AB11" s="238"/>
      <c r="AC11" s="239"/>
      <c r="AD11" s="246"/>
      <c r="AE11" s="246"/>
      <c r="AF11" s="239"/>
      <c r="AG11" s="239"/>
      <c r="AH11" s="239"/>
      <c r="AI11" s="239"/>
      <c r="AJ11" s="239"/>
      <c r="AK11" s="239"/>
      <c r="AL11" s="239"/>
      <c r="AM11" s="239"/>
      <c r="AN11" s="239"/>
      <c r="AO11" s="239"/>
      <c r="AP11" s="239"/>
      <c r="AQ11" s="239"/>
      <c r="AR11" s="239"/>
      <c r="AS11" s="239"/>
      <c r="AT11" s="239"/>
      <c r="AU11" s="239"/>
      <c r="AV11" s="239"/>
      <c r="AW11" s="239"/>
      <c r="AX11" s="239"/>
      <c r="AY11" s="239"/>
      <c r="AZ11" s="239"/>
      <c r="BA11" s="239"/>
      <c r="BB11" s="240"/>
      <c r="BW11" s="242" t="s">
        <v>217</v>
      </c>
      <c r="BX11" s="243" t="s">
        <v>218</v>
      </c>
    </row>
    <row r="12" spans="1:76" s="241" customFormat="1" ht="84.75" customHeight="1" x14ac:dyDescent="0.25">
      <c r="A12" s="229"/>
      <c r="B12" s="319" t="s">
        <v>535</v>
      </c>
      <c r="C12" s="327" t="s">
        <v>536</v>
      </c>
      <c r="D12" s="273"/>
      <c r="E12" s="274" t="s">
        <v>50</v>
      </c>
      <c r="F12" s="274"/>
      <c r="G12" s="274"/>
      <c r="H12" s="274" t="s">
        <v>50</v>
      </c>
      <c r="I12" s="274"/>
      <c r="J12" s="282">
        <f t="shared" si="0"/>
        <v>6</v>
      </c>
      <c r="K12" s="274"/>
      <c r="L12" s="274" t="s">
        <v>50</v>
      </c>
      <c r="M12" s="274"/>
      <c r="N12" s="274"/>
      <c r="O12" s="274" t="s">
        <v>50</v>
      </c>
      <c r="P12" s="274"/>
      <c r="Q12" s="282">
        <f t="shared" si="1"/>
        <v>6</v>
      </c>
      <c r="R12" s="275">
        <f t="shared" si="2"/>
        <v>12</v>
      </c>
      <c r="S12" s="280">
        <f t="shared" ref="S12:S35" si="9">J12+Q12</f>
        <v>12</v>
      </c>
      <c r="T12" s="275">
        <f t="shared" si="3"/>
        <v>0</v>
      </c>
      <c r="U12" s="278"/>
      <c r="V12" s="236" t="str">
        <f t="shared" si="4"/>
        <v>x</v>
      </c>
      <c r="W12" s="236" t="str">
        <f t="shared" si="5"/>
        <v/>
      </c>
      <c r="X12" s="236" t="str">
        <f t="shared" si="6"/>
        <v/>
      </c>
      <c r="Y12" s="236" t="str">
        <f t="shared" si="7"/>
        <v/>
      </c>
      <c r="Z12" s="236" t="str">
        <f t="shared" si="8"/>
        <v/>
      </c>
      <c r="AA12" s="237"/>
      <c r="AB12" s="238"/>
      <c r="BW12" s="242" t="s">
        <v>272</v>
      </c>
      <c r="BX12" s="243" t="s">
        <v>273</v>
      </c>
    </row>
    <row r="13" spans="1:76" s="241" customFormat="1" ht="64.900000000000006" customHeight="1" x14ac:dyDescent="0.25">
      <c r="A13" s="229"/>
      <c r="B13" s="319" t="s">
        <v>537</v>
      </c>
      <c r="C13" s="308" t="s">
        <v>538</v>
      </c>
      <c r="D13" s="273" t="s">
        <v>50</v>
      </c>
      <c r="E13" s="274"/>
      <c r="F13" s="274"/>
      <c r="G13" s="274" t="s">
        <v>50</v>
      </c>
      <c r="H13" s="274"/>
      <c r="I13" s="274"/>
      <c r="J13" s="282">
        <f t="shared" si="0"/>
        <v>10</v>
      </c>
      <c r="K13" s="274" t="s">
        <v>50</v>
      </c>
      <c r="L13" s="274"/>
      <c r="M13" s="274"/>
      <c r="N13" s="274"/>
      <c r="O13" s="274"/>
      <c r="P13" s="274" t="s">
        <v>50</v>
      </c>
      <c r="Q13" s="282">
        <f t="shared" si="1"/>
        <v>10</v>
      </c>
      <c r="R13" s="275">
        <f t="shared" si="2"/>
        <v>20</v>
      </c>
      <c r="S13" s="280">
        <f t="shared" si="9"/>
        <v>20</v>
      </c>
      <c r="T13" s="275">
        <f t="shared" si="3"/>
        <v>1</v>
      </c>
      <c r="U13" s="235">
        <v>100</v>
      </c>
      <c r="V13" s="236" t="str">
        <f t="shared" si="4"/>
        <v/>
      </c>
      <c r="W13" s="236" t="str">
        <f t="shared" si="5"/>
        <v/>
      </c>
      <c r="X13" s="236" t="str">
        <f t="shared" si="6"/>
        <v/>
      </c>
      <c r="Y13" s="236" t="str">
        <f t="shared" si="7"/>
        <v/>
      </c>
      <c r="Z13" s="236" t="str">
        <f t="shared" si="8"/>
        <v>x</v>
      </c>
      <c r="AA13" s="237"/>
      <c r="AB13" s="238"/>
      <c r="AC13" s="239"/>
      <c r="AD13" s="246"/>
      <c r="AE13" s="246"/>
      <c r="AF13" s="239"/>
      <c r="AG13" s="239"/>
      <c r="AH13" s="239"/>
      <c r="AI13" s="239"/>
      <c r="AJ13" s="239"/>
      <c r="AK13" s="239"/>
      <c r="AL13" s="239"/>
      <c r="AM13" s="239"/>
      <c r="AN13" s="239"/>
      <c r="AO13" s="239"/>
      <c r="AP13" s="239"/>
      <c r="AQ13" s="239"/>
      <c r="AR13" s="239"/>
      <c r="AS13" s="239"/>
      <c r="AT13" s="239"/>
      <c r="AU13" s="239"/>
      <c r="AV13" s="239"/>
      <c r="AW13" s="239"/>
      <c r="AX13" s="239"/>
      <c r="AY13" s="239"/>
      <c r="AZ13" s="239"/>
      <c r="BA13" s="239"/>
      <c r="BB13" s="240"/>
      <c r="BW13" s="242" t="s">
        <v>217</v>
      </c>
      <c r="BX13" s="243" t="s">
        <v>218</v>
      </c>
    </row>
    <row r="14" spans="1:76" s="241" customFormat="1" ht="60" customHeight="1" x14ac:dyDescent="0.25">
      <c r="A14" s="229"/>
      <c r="B14" s="319" t="s">
        <v>539</v>
      </c>
      <c r="C14" s="327" t="s">
        <v>573</v>
      </c>
      <c r="D14" s="273" t="s">
        <v>50</v>
      </c>
      <c r="E14" s="274"/>
      <c r="F14" s="274"/>
      <c r="G14" s="274"/>
      <c r="H14" s="274" t="s">
        <v>50</v>
      </c>
      <c r="I14" s="274"/>
      <c r="J14" s="282">
        <f t="shared" si="0"/>
        <v>8</v>
      </c>
      <c r="K14" s="274"/>
      <c r="L14" s="274" t="s">
        <v>50</v>
      </c>
      <c r="M14" s="274"/>
      <c r="N14" s="274"/>
      <c r="O14" s="274" t="s">
        <v>50</v>
      </c>
      <c r="P14" s="274"/>
      <c r="Q14" s="282">
        <f t="shared" si="1"/>
        <v>6</v>
      </c>
      <c r="R14" s="275">
        <f t="shared" si="2"/>
        <v>14</v>
      </c>
      <c r="S14" s="280">
        <f t="shared" si="9"/>
        <v>14</v>
      </c>
      <c r="T14" s="275">
        <f t="shared" si="3"/>
        <v>1</v>
      </c>
      <c r="U14" s="235">
        <v>100</v>
      </c>
      <c r="V14" s="236" t="str">
        <f t="shared" si="4"/>
        <v/>
      </c>
      <c r="W14" s="236" t="str">
        <f t="shared" si="5"/>
        <v/>
      </c>
      <c r="X14" s="236" t="str">
        <f t="shared" si="6"/>
        <v/>
      </c>
      <c r="Y14" s="236" t="str">
        <f t="shared" si="7"/>
        <v/>
      </c>
      <c r="Z14" s="236" t="str">
        <f t="shared" si="8"/>
        <v>x</v>
      </c>
      <c r="AA14" s="237"/>
      <c r="AB14" s="238"/>
      <c r="AC14" s="239"/>
      <c r="AD14" s="246"/>
      <c r="AE14" s="246"/>
      <c r="AF14" s="239"/>
      <c r="AG14" s="239"/>
      <c r="AH14" s="239"/>
      <c r="AI14" s="239"/>
      <c r="AJ14" s="239"/>
      <c r="AK14" s="239"/>
      <c r="AL14" s="239"/>
      <c r="AM14" s="239"/>
      <c r="AN14" s="239"/>
      <c r="AO14" s="239"/>
      <c r="AP14" s="239"/>
      <c r="AQ14" s="239"/>
      <c r="AR14" s="239"/>
      <c r="AS14" s="239"/>
      <c r="AT14" s="239"/>
      <c r="AU14" s="239"/>
      <c r="AV14" s="239"/>
      <c r="AW14" s="239"/>
      <c r="AX14" s="239"/>
      <c r="AY14" s="239"/>
      <c r="AZ14" s="239"/>
      <c r="BA14" s="239"/>
      <c r="BB14" s="240"/>
      <c r="BW14" s="242" t="s">
        <v>217</v>
      </c>
      <c r="BX14" s="243" t="s">
        <v>218</v>
      </c>
    </row>
    <row r="15" spans="1:76" s="241" customFormat="1" ht="107.25" customHeight="1" x14ac:dyDescent="0.25">
      <c r="A15" s="229"/>
      <c r="B15" s="319" t="s">
        <v>540</v>
      </c>
      <c r="C15" s="327" t="s">
        <v>541</v>
      </c>
      <c r="D15" s="273" t="s">
        <v>50</v>
      </c>
      <c r="E15" s="274"/>
      <c r="F15" s="274"/>
      <c r="G15" s="274"/>
      <c r="H15" s="274" t="s">
        <v>434</v>
      </c>
      <c r="I15" s="274"/>
      <c r="J15" s="282">
        <f t="shared" si="0"/>
        <v>8</v>
      </c>
      <c r="K15" s="274"/>
      <c r="L15" s="274" t="s">
        <v>434</v>
      </c>
      <c r="M15" s="274"/>
      <c r="N15" s="274"/>
      <c r="O15" s="274" t="s">
        <v>434</v>
      </c>
      <c r="P15" s="274"/>
      <c r="Q15" s="282">
        <f t="shared" si="1"/>
        <v>6</v>
      </c>
      <c r="R15" s="275">
        <f t="shared" si="2"/>
        <v>14</v>
      </c>
      <c r="S15" s="280">
        <f t="shared" si="9"/>
        <v>14</v>
      </c>
      <c r="T15" s="275">
        <f t="shared" si="3"/>
        <v>1</v>
      </c>
      <c r="U15" s="235">
        <v>100</v>
      </c>
      <c r="V15" s="236" t="str">
        <f t="shared" si="4"/>
        <v/>
      </c>
      <c r="W15" s="236" t="str">
        <f t="shared" si="5"/>
        <v/>
      </c>
      <c r="X15" s="236" t="str">
        <f t="shared" si="6"/>
        <v/>
      </c>
      <c r="Y15" s="236" t="str">
        <f t="shared" si="7"/>
        <v/>
      </c>
      <c r="Z15" s="236" t="str">
        <f t="shared" si="8"/>
        <v>x</v>
      </c>
      <c r="AA15" s="237"/>
      <c r="AB15" s="238"/>
      <c r="AC15" s="239"/>
      <c r="AD15" s="246"/>
      <c r="AE15" s="246"/>
      <c r="AF15" s="239"/>
      <c r="AG15" s="239"/>
      <c r="AH15" s="239"/>
      <c r="AI15" s="239"/>
      <c r="AJ15" s="239"/>
      <c r="AK15" s="239"/>
      <c r="AL15" s="239"/>
      <c r="AM15" s="239"/>
      <c r="AN15" s="239"/>
      <c r="AO15" s="239"/>
      <c r="AP15" s="239"/>
      <c r="AQ15" s="239"/>
      <c r="AR15" s="239"/>
      <c r="AS15" s="239"/>
      <c r="AT15" s="239"/>
      <c r="AU15" s="239"/>
      <c r="AV15" s="239"/>
      <c r="AW15" s="239"/>
      <c r="AX15" s="239"/>
      <c r="AY15" s="239"/>
      <c r="AZ15" s="239"/>
      <c r="BA15" s="239"/>
      <c r="BB15" s="240"/>
      <c r="BW15" s="242" t="s">
        <v>217</v>
      </c>
      <c r="BX15" s="243" t="s">
        <v>218</v>
      </c>
    </row>
    <row r="16" spans="1:76" s="241" customFormat="1" ht="66.75" customHeight="1" x14ac:dyDescent="0.25">
      <c r="A16" s="229"/>
      <c r="B16" s="319" t="s">
        <v>542</v>
      </c>
      <c r="C16" s="316" t="s">
        <v>543</v>
      </c>
      <c r="D16" s="273" t="s">
        <v>50</v>
      </c>
      <c r="E16" s="274"/>
      <c r="F16" s="274"/>
      <c r="G16" s="274"/>
      <c r="H16" s="274" t="s">
        <v>434</v>
      </c>
      <c r="I16" s="274"/>
      <c r="J16" s="282">
        <f t="shared" si="0"/>
        <v>8</v>
      </c>
      <c r="K16" s="274"/>
      <c r="L16" s="274" t="s">
        <v>434</v>
      </c>
      <c r="M16" s="274"/>
      <c r="N16" s="274"/>
      <c r="O16" s="274" t="s">
        <v>434</v>
      </c>
      <c r="P16" s="274"/>
      <c r="Q16" s="282">
        <f t="shared" si="1"/>
        <v>6</v>
      </c>
      <c r="R16" s="275">
        <f t="shared" si="2"/>
        <v>14</v>
      </c>
      <c r="S16" s="280">
        <f t="shared" si="9"/>
        <v>14</v>
      </c>
      <c r="T16" s="275">
        <f t="shared" si="3"/>
        <v>1</v>
      </c>
      <c r="U16" s="235">
        <v>100</v>
      </c>
      <c r="V16" s="236" t="str">
        <f t="shared" si="4"/>
        <v/>
      </c>
      <c r="W16" s="236" t="str">
        <f t="shared" si="5"/>
        <v/>
      </c>
      <c r="X16" s="236" t="str">
        <f t="shared" si="6"/>
        <v/>
      </c>
      <c r="Y16" s="236" t="str">
        <f t="shared" si="7"/>
        <v/>
      </c>
      <c r="Z16" s="236" t="str">
        <f t="shared" si="8"/>
        <v>x</v>
      </c>
      <c r="AA16" s="237"/>
      <c r="AB16" s="238"/>
      <c r="AC16" s="239"/>
      <c r="AD16" s="246"/>
      <c r="AE16" s="246"/>
      <c r="AF16" s="239"/>
      <c r="AG16" s="239"/>
      <c r="AH16" s="239"/>
      <c r="AI16" s="239"/>
      <c r="AJ16" s="239"/>
      <c r="AK16" s="239"/>
      <c r="AL16" s="239"/>
      <c r="AM16" s="239"/>
      <c r="AN16" s="239"/>
      <c r="AO16" s="239"/>
      <c r="AP16" s="239"/>
      <c r="AQ16" s="239"/>
      <c r="AR16" s="239"/>
      <c r="AS16" s="239"/>
      <c r="AT16" s="239"/>
      <c r="AU16" s="239"/>
      <c r="AV16" s="239"/>
      <c r="AW16" s="239"/>
      <c r="AX16" s="239"/>
      <c r="AY16" s="239"/>
      <c r="AZ16" s="239"/>
      <c r="BA16" s="239"/>
      <c r="BB16" s="240"/>
      <c r="BW16" s="242" t="s">
        <v>217</v>
      </c>
      <c r="BX16" s="243" t="s">
        <v>218</v>
      </c>
    </row>
    <row r="17" spans="1:76" s="241" customFormat="1" ht="199.15" hidden="1" customHeight="1" x14ac:dyDescent="0.25">
      <c r="A17" s="229"/>
      <c r="B17" s="316"/>
      <c r="C17" s="316"/>
      <c r="D17" s="276"/>
      <c r="E17" s="277"/>
      <c r="F17" s="277"/>
      <c r="G17" s="277"/>
      <c r="H17" s="277"/>
      <c r="I17" s="277"/>
      <c r="J17" s="282">
        <f t="shared" si="0"/>
        <v>0</v>
      </c>
      <c r="K17" s="277"/>
      <c r="L17" s="277"/>
      <c r="M17" s="277"/>
      <c r="N17" s="277"/>
      <c r="O17" s="277"/>
      <c r="P17" s="277"/>
      <c r="Q17" s="282">
        <f t="shared" si="1"/>
        <v>0</v>
      </c>
      <c r="R17" s="275">
        <f t="shared" si="2"/>
        <v>0</v>
      </c>
      <c r="S17" s="280">
        <f t="shared" si="9"/>
        <v>0</v>
      </c>
      <c r="T17" s="275">
        <f t="shared" si="3"/>
        <v>1</v>
      </c>
      <c r="U17" s="235">
        <v>100</v>
      </c>
      <c r="V17" s="236" t="str">
        <f t="shared" si="4"/>
        <v/>
      </c>
      <c r="W17" s="236" t="str">
        <f t="shared" si="5"/>
        <v/>
      </c>
      <c r="X17" s="236" t="str">
        <f t="shared" si="6"/>
        <v/>
      </c>
      <c r="Y17" s="236" t="str">
        <f t="shared" si="7"/>
        <v/>
      </c>
      <c r="Z17" s="236" t="str">
        <f t="shared" si="8"/>
        <v>x</v>
      </c>
      <c r="AA17" s="237"/>
      <c r="AB17" s="238"/>
      <c r="AC17" s="239"/>
      <c r="AD17" s="246"/>
      <c r="AE17" s="246"/>
      <c r="AF17" s="239"/>
      <c r="AG17" s="239"/>
      <c r="AH17" s="239"/>
      <c r="AI17" s="239"/>
      <c r="AJ17" s="239"/>
      <c r="AK17" s="239"/>
      <c r="AL17" s="239"/>
      <c r="AM17" s="239"/>
      <c r="AN17" s="239"/>
      <c r="AO17" s="239"/>
      <c r="AP17" s="239"/>
      <c r="AQ17" s="239"/>
      <c r="AR17" s="239"/>
      <c r="AS17" s="239"/>
      <c r="AT17" s="239"/>
      <c r="AU17" s="239"/>
      <c r="AV17" s="239"/>
      <c r="AW17" s="239"/>
      <c r="AX17" s="239"/>
      <c r="AY17" s="239"/>
      <c r="AZ17" s="239"/>
      <c r="BA17" s="239"/>
      <c r="BB17" s="240"/>
      <c r="BW17" s="242"/>
      <c r="BX17" s="243"/>
    </row>
    <row r="18" spans="1:76" s="241" customFormat="1" ht="26.25" hidden="1" customHeight="1" x14ac:dyDescent="0.25">
      <c r="A18" s="229"/>
      <c r="B18" s="309"/>
      <c r="C18" s="317"/>
      <c r="D18" s="276"/>
      <c r="E18" s="277"/>
      <c r="F18" s="277"/>
      <c r="G18" s="277"/>
      <c r="H18" s="277"/>
      <c r="I18" s="277"/>
      <c r="J18" s="282">
        <f t="shared" si="0"/>
        <v>0</v>
      </c>
      <c r="K18" s="277"/>
      <c r="L18" s="277"/>
      <c r="M18" s="277"/>
      <c r="N18" s="277"/>
      <c r="O18" s="277"/>
      <c r="P18" s="277"/>
      <c r="Q18" s="282">
        <f t="shared" si="1"/>
        <v>0</v>
      </c>
      <c r="R18" s="275">
        <f t="shared" si="2"/>
        <v>0</v>
      </c>
      <c r="S18" s="280">
        <f t="shared" si="9"/>
        <v>0</v>
      </c>
      <c r="T18" s="275">
        <f t="shared" si="3"/>
        <v>0</v>
      </c>
      <c r="U18" s="278"/>
      <c r="V18" s="236" t="str">
        <f t="shared" si="4"/>
        <v>x</v>
      </c>
      <c r="W18" s="236" t="str">
        <f t="shared" si="5"/>
        <v/>
      </c>
      <c r="X18" s="236" t="str">
        <f t="shared" si="6"/>
        <v/>
      </c>
      <c r="Y18" s="236" t="str">
        <f t="shared" si="7"/>
        <v/>
      </c>
      <c r="Z18" s="236" t="str">
        <f t="shared" si="8"/>
        <v/>
      </c>
      <c r="AA18" s="237"/>
      <c r="AB18" s="238"/>
      <c r="AC18" s="239"/>
      <c r="AD18" s="246"/>
      <c r="AE18" s="246"/>
      <c r="AF18" s="239"/>
      <c r="AG18" s="239"/>
      <c r="AH18" s="239"/>
      <c r="AI18" s="239"/>
      <c r="AJ18" s="239"/>
      <c r="AK18" s="239"/>
      <c r="AL18" s="239"/>
      <c r="AM18" s="239"/>
      <c r="AN18" s="239"/>
      <c r="AO18" s="239"/>
      <c r="AP18" s="239"/>
      <c r="AQ18" s="239"/>
      <c r="AR18" s="239"/>
      <c r="AS18" s="239"/>
      <c r="AT18" s="239"/>
      <c r="AU18" s="239"/>
      <c r="AV18" s="239"/>
      <c r="AW18" s="239"/>
      <c r="AX18" s="239"/>
      <c r="AY18" s="239"/>
      <c r="AZ18" s="239"/>
      <c r="BA18" s="239"/>
      <c r="BB18" s="240"/>
      <c r="BW18" s="242"/>
      <c r="BX18" s="243"/>
    </row>
    <row r="19" spans="1:76" s="241" customFormat="1" ht="26.25" hidden="1" customHeight="1" x14ac:dyDescent="0.25">
      <c r="A19" s="229"/>
      <c r="B19" s="309"/>
      <c r="C19" s="309"/>
      <c r="D19" s="273"/>
      <c r="E19" s="274"/>
      <c r="F19" s="274"/>
      <c r="G19" s="274"/>
      <c r="H19" s="274"/>
      <c r="I19" s="274"/>
      <c r="J19" s="282">
        <f t="shared" si="0"/>
        <v>0</v>
      </c>
      <c r="K19" s="274"/>
      <c r="L19" s="274"/>
      <c r="M19" s="274"/>
      <c r="N19" s="274"/>
      <c r="O19" s="274"/>
      <c r="P19" s="274"/>
      <c r="Q19" s="282">
        <f t="shared" si="1"/>
        <v>0</v>
      </c>
      <c r="R19" s="275">
        <f t="shared" si="2"/>
        <v>0</v>
      </c>
      <c r="S19" s="280">
        <f t="shared" si="9"/>
        <v>0</v>
      </c>
      <c r="T19" s="275">
        <f t="shared" si="3"/>
        <v>0</v>
      </c>
      <c r="U19" s="278"/>
      <c r="V19" s="236" t="str">
        <f t="shared" si="4"/>
        <v>x</v>
      </c>
      <c r="W19" s="236" t="str">
        <f t="shared" si="5"/>
        <v/>
      </c>
      <c r="X19" s="236" t="str">
        <f t="shared" si="6"/>
        <v/>
      </c>
      <c r="Y19" s="236" t="str">
        <f t="shared" si="7"/>
        <v/>
      </c>
      <c r="Z19" s="236" t="str">
        <f t="shared" si="8"/>
        <v/>
      </c>
      <c r="AA19" s="237"/>
      <c r="AB19" s="238"/>
      <c r="BW19" s="242" t="s">
        <v>272</v>
      </c>
      <c r="BX19" s="243" t="s">
        <v>273</v>
      </c>
    </row>
    <row r="20" spans="1:76" s="241" customFormat="1" ht="26.25" hidden="1" customHeight="1" x14ac:dyDescent="0.25">
      <c r="A20" s="229"/>
      <c r="B20" s="309"/>
      <c r="C20" s="309"/>
      <c r="D20" s="273"/>
      <c r="E20" s="274"/>
      <c r="F20" s="274"/>
      <c r="G20" s="274"/>
      <c r="H20" s="274"/>
      <c r="I20" s="274"/>
      <c r="J20" s="282">
        <f t="shared" si="0"/>
        <v>0</v>
      </c>
      <c r="K20" s="274"/>
      <c r="L20" s="274"/>
      <c r="M20" s="274"/>
      <c r="N20" s="274"/>
      <c r="O20" s="274"/>
      <c r="P20" s="274"/>
      <c r="Q20" s="282">
        <f t="shared" si="1"/>
        <v>0</v>
      </c>
      <c r="R20" s="275">
        <f t="shared" si="2"/>
        <v>0</v>
      </c>
      <c r="S20" s="280">
        <f t="shared" si="9"/>
        <v>0</v>
      </c>
      <c r="T20" s="275">
        <f t="shared" si="3"/>
        <v>1</v>
      </c>
      <c r="U20" s="235">
        <v>100</v>
      </c>
      <c r="V20" s="236" t="str">
        <f t="shared" si="4"/>
        <v/>
      </c>
      <c r="W20" s="236" t="str">
        <f t="shared" si="5"/>
        <v/>
      </c>
      <c r="X20" s="236" t="str">
        <f t="shared" si="6"/>
        <v/>
      </c>
      <c r="Y20" s="236" t="str">
        <f t="shared" si="7"/>
        <v/>
      </c>
      <c r="Z20" s="236" t="str">
        <f t="shared" si="8"/>
        <v>x</v>
      </c>
      <c r="AA20" s="237"/>
      <c r="AB20" s="238"/>
      <c r="AC20" s="239"/>
      <c r="AD20" s="246"/>
      <c r="AE20" s="246"/>
      <c r="AF20" s="239"/>
      <c r="AG20" s="239"/>
      <c r="AH20" s="239"/>
      <c r="AI20" s="239"/>
      <c r="AJ20" s="239"/>
      <c r="AK20" s="239"/>
      <c r="AL20" s="239"/>
      <c r="AM20" s="239"/>
      <c r="AN20" s="239"/>
      <c r="AO20" s="239"/>
      <c r="AP20" s="239"/>
      <c r="AQ20" s="239"/>
      <c r="AR20" s="239"/>
      <c r="AS20" s="239"/>
      <c r="AT20" s="239"/>
      <c r="AU20" s="239"/>
      <c r="AV20" s="239"/>
      <c r="AW20" s="239"/>
      <c r="AX20" s="239"/>
      <c r="AY20" s="239"/>
      <c r="AZ20" s="239"/>
      <c r="BA20" s="239"/>
      <c r="BB20" s="240"/>
      <c r="BW20" s="242" t="s">
        <v>217</v>
      </c>
      <c r="BX20" s="243" t="s">
        <v>218</v>
      </c>
    </row>
    <row r="21" spans="1:76" s="241" customFormat="1" ht="26.25" hidden="1" customHeight="1" x14ac:dyDescent="0.25">
      <c r="A21" s="229"/>
      <c r="B21" s="309"/>
      <c r="C21" s="309"/>
      <c r="D21" s="276"/>
      <c r="E21" s="277"/>
      <c r="F21" s="277"/>
      <c r="G21" s="277"/>
      <c r="H21" s="277"/>
      <c r="I21" s="277"/>
      <c r="J21" s="282">
        <f t="shared" si="0"/>
        <v>0</v>
      </c>
      <c r="K21" s="277"/>
      <c r="L21" s="277"/>
      <c r="M21" s="277"/>
      <c r="N21" s="277"/>
      <c r="O21" s="277"/>
      <c r="P21" s="277"/>
      <c r="Q21" s="282">
        <f t="shared" si="1"/>
        <v>0</v>
      </c>
      <c r="R21" s="275">
        <f t="shared" si="2"/>
        <v>0</v>
      </c>
      <c r="S21" s="280">
        <f t="shared" si="9"/>
        <v>0</v>
      </c>
      <c r="T21" s="275">
        <f t="shared" si="3"/>
        <v>1</v>
      </c>
      <c r="U21" s="235">
        <v>100</v>
      </c>
      <c r="V21" s="236" t="str">
        <f t="shared" si="4"/>
        <v/>
      </c>
      <c r="W21" s="236" t="str">
        <f t="shared" si="5"/>
        <v/>
      </c>
      <c r="X21" s="236" t="str">
        <f t="shared" si="6"/>
        <v/>
      </c>
      <c r="Y21" s="236" t="str">
        <f t="shared" si="7"/>
        <v/>
      </c>
      <c r="Z21" s="236" t="str">
        <f t="shared" si="8"/>
        <v>x</v>
      </c>
      <c r="AA21" s="237"/>
      <c r="AB21" s="238"/>
      <c r="AC21" s="239"/>
      <c r="AD21" s="246"/>
      <c r="AE21" s="246"/>
      <c r="AF21" s="239"/>
      <c r="AG21" s="239"/>
      <c r="AH21" s="239"/>
      <c r="AI21" s="239"/>
      <c r="AJ21" s="239"/>
      <c r="AK21" s="239"/>
      <c r="AL21" s="239"/>
      <c r="AM21" s="239"/>
      <c r="AN21" s="239"/>
      <c r="AO21" s="239"/>
      <c r="AP21" s="239"/>
      <c r="AQ21" s="239"/>
      <c r="AR21" s="239"/>
      <c r="AS21" s="239"/>
      <c r="AT21" s="239"/>
      <c r="AU21" s="239"/>
      <c r="AV21" s="239"/>
      <c r="AW21" s="239"/>
      <c r="AX21" s="239"/>
      <c r="AY21" s="239"/>
      <c r="AZ21" s="239"/>
      <c r="BA21" s="239"/>
      <c r="BB21" s="240"/>
      <c r="BW21" s="242"/>
      <c r="BX21" s="243"/>
    </row>
    <row r="22" spans="1:76" s="241" customFormat="1" ht="26.25" hidden="1" customHeight="1" x14ac:dyDescent="0.25">
      <c r="A22" s="229"/>
      <c r="B22" s="309"/>
      <c r="C22" s="309"/>
      <c r="D22" s="276"/>
      <c r="E22" s="277"/>
      <c r="F22" s="277"/>
      <c r="G22" s="277"/>
      <c r="H22" s="277"/>
      <c r="I22" s="277"/>
      <c r="J22" s="282">
        <f t="shared" si="0"/>
        <v>0</v>
      </c>
      <c r="K22" s="277"/>
      <c r="L22" s="277"/>
      <c r="M22" s="277"/>
      <c r="N22" s="277"/>
      <c r="O22" s="277"/>
      <c r="P22" s="277"/>
      <c r="Q22" s="282">
        <f t="shared" si="1"/>
        <v>0</v>
      </c>
      <c r="R22" s="275">
        <f t="shared" si="2"/>
        <v>0</v>
      </c>
      <c r="S22" s="280">
        <f t="shared" si="9"/>
        <v>0</v>
      </c>
      <c r="T22" s="275">
        <f t="shared" si="3"/>
        <v>0</v>
      </c>
      <c r="U22" s="278"/>
      <c r="V22" s="236" t="str">
        <f t="shared" si="4"/>
        <v>x</v>
      </c>
      <c r="W22" s="236" t="str">
        <f t="shared" si="5"/>
        <v/>
      </c>
      <c r="X22" s="236" t="str">
        <f t="shared" si="6"/>
        <v/>
      </c>
      <c r="Y22" s="236" t="str">
        <f t="shared" si="7"/>
        <v/>
      </c>
      <c r="Z22" s="236" t="str">
        <f t="shared" si="8"/>
        <v/>
      </c>
      <c r="AA22" s="237"/>
      <c r="AB22" s="238"/>
      <c r="AC22" s="239"/>
      <c r="AD22" s="246"/>
      <c r="AE22" s="246"/>
      <c r="AF22" s="239"/>
      <c r="AG22" s="239"/>
      <c r="AH22" s="239"/>
      <c r="AI22" s="239"/>
      <c r="AJ22" s="239"/>
      <c r="AK22" s="239"/>
      <c r="AL22" s="239"/>
      <c r="AM22" s="239"/>
      <c r="AN22" s="239"/>
      <c r="AO22" s="239"/>
      <c r="AP22" s="239"/>
      <c r="AQ22" s="239"/>
      <c r="AR22" s="239"/>
      <c r="AS22" s="239"/>
      <c r="AT22" s="239"/>
      <c r="AU22" s="239"/>
      <c r="AV22" s="239"/>
      <c r="AW22" s="239"/>
      <c r="AX22" s="239"/>
      <c r="AY22" s="239"/>
      <c r="AZ22" s="239"/>
      <c r="BA22" s="239"/>
      <c r="BB22" s="240"/>
      <c r="BW22" s="242"/>
      <c r="BX22" s="243"/>
    </row>
    <row r="23" spans="1:76" s="241" customFormat="1" ht="26.25" hidden="1" customHeight="1" x14ac:dyDescent="0.25">
      <c r="A23" s="229"/>
      <c r="B23" s="309"/>
      <c r="C23" s="309"/>
      <c r="D23" s="273"/>
      <c r="E23" s="274"/>
      <c r="F23" s="274"/>
      <c r="G23" s="274"/>
      <c r="H23" s="274"/>
      <c r="I23" s="274"/>
      <c r="J23" s="282">
        <f t="shared" si="0"/>
        <v>0</v>
      </c>
      <c r="K23" s="274"/>
      <c r="L23" s="274"/>
      <c r="M23" s="274"/>
      <c r="N23" s="274"/>
      <c r="O23" s="274"/>
      <c r="P23" s="274"/>
      <c r="Q23" s="282">
        <f t="shared" si="1"/>
        <v>0</v>
      </c>
      <c r="R23" s="275">
        <f t="shared" si="2"/>
        <v>0</v>
      </c>
      <c r="S23" s="280">
        <f t="shared" si="9"/>
        <v>0</v>
      </c>
      <c r="T23" s="275">
        <f t="shared" si="3"/>
        <v>0</v>
      </c>
      <c r="U23" s="278"/>
      <c r="V23" s="236" t="str">
        <f t="shared" si="4"/>
        <v>x</v>
      </c>
      <c r="W23" s="236" t="str">
        <f t="shared" si="5"/>
        <v/>
      </c>
      <c r="X23" s="236" t="str">
        <f t="shared" si="6"/>
        <v/>
      </c>
      <c r="Y23" s="236" t="str">
        <f t="shared" si="7"/>
        <v/>
      </c>
      <c r="Z23" s="236" t="str">
        <f t="shared" si="8"/>
        <v/>
      </c>
      <c r="AA23" s="237"/>
      <c r="AB23" s="238"/>
      <c r="BW23" s="242" t="s">
        <v>272</v>
      </c>
      <c r="BX23" s="243" t="s">
        <v>273</v>
      </c>
    </row>
    <row r="24" spans="1:76" s="241" customFormat="1" ht="26.25" hidden="1" customHeight="1" x14ac:dyDescent="0.25">
      <c r="A24" s="229"/>
      <c r="B24" s="309"/>
      <c r="C24" s="309"/>
      <c r="D24" s="273"/>
      <c r="E24" s="274"/>
      <c r="F24" s="274"/>
      <c r="G24" s="274"/>
      <c r="H24" s="274"/>
      <c r="I24" s="274"/>
      <c r="J24" s="282">
        <f t="shared" si="0"/>
        <v>0</v>
      </c>
      <c r="K24" s="274"/>
      <c r="L24" s="274"/>
      <c r="M24" s="274"/>
      <c r="N24" s="274"/>
      <c r="O24" s="274"/>
      <c r="P24" s="274"/>
      <c r="Q24" s="282">
        <f t="shared" si="1"/>
        <v>0</v>
      </c>
      <c r="R24" s="275">
        <f t="shared" si="2"/>
        <v>0</v>
      </c>
      <c r="S24" s="280">
        <f t="shared" si="9"/>
        <v>0</v>
      </c>
      <c r="T24" s="275">
        <f t="shared" si="3"/>
        <v>1</v>
      </c>
      <c r="U24" s="235">
        <v>100</v>
      </c>
      <c r="V24" s="236" t="str">
        <f t="shared" si="4"/>
        <v/>
      </c>
      <c r="W24" s="236" t="str">
        <f t="shared" si="5"/>
        <v/>
      </c>
      <c r="X24" s="236" t="str">
        <f t="shared" si="6"/>
        <v/>
      </c>
      <c r="Y24" s="236" t="str">
        <f t="shared" si="7"/>
        <v/>
      </c>
      <c r="Z24" s="236" t="str">
        <f t="shared" si="8"/>
        <v>x</v>
      </c>
      <c r="AA24" s="237"/>
      <c r="AB24" s="238"/>
      <c r="AC24" s="239"/>
      <c r="AD24" s="246"/>
      <c r="AE24" s="246"/>
      <c r="AF24" s="239"/>
      <c r="AG24" s="239"/>
      <c r="AH24" s="239"/>
      <c r="AI24" s="239"/>
      <c r="AJ24" s="239"/>
      <c r="AK24" s="239"/>
      <c r="AL24" s="239"/>
      <c r="AM24" s="239"/>
      <c r="AN24" s="239"/>
      <c r="AO24" s="239"/>
      <c r="AP24" s="239"/>
      <c r="AQ24" s="239"/>
      <c r="AR24" s="239"/>
      <c r="AS24" s="239"/>
      <c r="AT24" s="239"/>
      <c r="AU24" s="239"/>
      <c r="AV24" s="239"/>
      <c r="AW24" s="239"/>
      <c r="AX24" s="239"/>
      <c r="AY24" s="239"/>
      <c r="AZ24" s="239"/>
      <c r="BA24" s="239"/>
      <c r="BB24" s="240"/>
      <c r="BW24" s="242" t="s">
        <v>217</v>
      </c>
      <c r="BX24" s="243" t="s">
        <v>218</v>
      </c>
    </row>
    <row r="25" spans="1:76" s="241" customFormat="1" ht="26.25" hidden="1" customHeight="1" x14ac:dyDescent="0.25">
      <c r="A25" s="229"/>
      <c r="B25" s="309"/>
      <c r="C25" s="309"/>
      <c r="D25" s="276"/>
      <c r="E25" s="277"/>
      <c r="F25" s="277"/>
      <c r="G25" s="277"/>
      <c r="H25" s="277"/>
      <c r="I25" s="277"/>
      <c r="J25" s="282">
        <f t="shared" si="0"/>
        <v>0</v>
      </c>
      <c r="K25" s="277"/>
      <c r="L25" s="277"/>
      <c r="M25" s="277"/>
      <c r="N25" s="277"/>
      <c r="O25" s="277"/>
      <c r="P25" s="277"/>
      <c r="Q25" s="282">
        <f t="shared" si="1"/>
        <v>0</v>
      </c>
      <c r="R25" s="275">
        <f t="shared" si="2"/>
        <v>0</v>
      </c>
      <c r="S25" s="280">
        <f t="shared" si="9"/>
        <v>0</v>
      </c>
      <c r="T25" s="275">
        <f t="shared" si="3"/>
        <v>1</v>
      </c>
      <c r="U25" s="235">
        <v>100</v>
      </c>
      <c r="V25" s="236" t="str">
        <f t="shared" si="4"/>
        <v/>
      </c>
      <c r="W25" s="236" t="str">
        <f t="shared" si="5"/>
        <v/>
      </c>
      <c r="X25" s="236" t="str">
        <f t="shared" si="6"/>
        <v/>
      </c>
      <c r="Y25" s="236" t="str">
        <f t="shared" si="7"/>
        <v/>
      </c>
      <c r="Z25" s="236" t="str">
        <f t="shared" si="8"/>
        <v>x</v>
      </c>
      <c r="AA25" s="237"/>
      <c r="AB25" s="238"/>
      <c r="AC25" s="239"/>
      <c r="AD25" s="246"/>
      <c r="AE25" s="246"/>
      <c r="AF25" s="239"/>
      <c r="AG25" s="239"/>
      <c r="AH25" s="239"/>
      <c r="AI25" s="239"/>
      <c r="AJ25" s="239"/>
      <c r="AK25" s="239"/>
      <c r="AL25" s="239"/>
      <c r="AM25" s="239"/>
      <c r="AN25" s="239"/>
      <c r="AO25" s="239"/>
      <c r="AP25" s="239"/>
      <c r="AQ25" s="239"/>
      <c r="AR25" s="239"/>
      <c r="AS25" s="239"/>
      <c r="AT25" s="239"/>
      <c r="AU25" s="239"/>
      <c r="AV25" s="239"/>
      <c r="AW25" s="239"/>
      <c r="AX25" s="239"/>
      <c r="AY25" s="239"/>
      <c r="AZ25" s="239"/>
      <c r="BA25" s="239"/>
      <c r="BB25" s="240"/>
      <c r="BW25" s="242"/>
      <c r="BX25" s="243"/>
    </row>
    <row r="26" spans="1:76" s="241" customFormat="1" ht="26.25" hidden="1" customHeight="1" x14ac:dyDescent="0.25">
      <c r="A26" s="229"/>
      <c r="B26" s="309"/>
      <c r="C26" s="309"/>
      <c r="D26" s="276"/>
      <c r="E26" s="277"/>
      <c r="F26" s="277"/>
      <c r="G26" s="277"/>
      <c r="H26" s="277"/>
      <c r="I26" s="277"/>
      <c r="J26" s="282">
        <f t="shared" si="0"/>
        <v>0</v>
      </c>
      <c r="K26" s="277"/>
      <c r="L26" s="277"/>
      <c r="M26" s="277"/>
      <c r="N26" s="277"/>
      <c r="O26" s="277"/>
      <c r="P26" s="277"/>
      <c r="Q26" s="282">
        <f t="shared" si="1"/>
        <v>0</v>
      </c>
      <c r="R26" s="275">
        <f t="shared" si="2"/>
        <v>0</v>
      </c>
      <c r="S26" s="280">
        <f t="shared" si="9"/>
        <v>0</v>
      </c>
      <c r="T26" s="275">
        <f t="shared" si="3"/>
        <v>0</v>
      </c>
      <c r="U26" s="278"/>
      <c r="V26" s="236" t="str">
        <f t="shared" si="4"/>
        <v>x</v>
      </c>
      <c r="W26" s="236" t="str">
        <f t="shared" si="5"/>
        <v/>
      </c>
      <c r="X26" s="236" t="str">
        <f t="shared" si="6"/>
        <v/>
      </c>
      <c r="Y26" s="236" t="str">
        <f t="shared" si="7"/>
        <v/>
      </c>
      <c r="Z26" s="236" t="str">
        <f t="shared" si="8"/>
        <v/>
      </c>
      <c r="AA26" s="237"/>
      <c r="AB26" s="238"/>
      <c r="AC26" s="239"/>
      <c r="AD26" s="246"/>
      <c r="AE26" s="246"/>
      <c r="AF26" s="239"/>
      <c r="AG26" s="239"/>
      <c r="AH26" s="239"/>
      <c r="AI26" s="239"/>
      <c r="AJ26" s="239"/>
      <c r="AK26" s="239"/>
      <c r="AL26" s="239"/>
      <c r="AM26" s="239"/>
      <c r="AN26" s="239"/>
      <c r="AO26" s="239"/>
      <c r="AP26" s="239"/>
      <c r="AQ26" s="239"/>
      <c r="AR26" s="239"/>
      <c r="AS26" s="239"/>
      <c r="AT26" s="239"/>
      <c r="AU26" s="239"/>
      <c r="AV26" s="239"/>
      <c r="AW26" s="239"/>
      <c r="AX26" s="239"/>
      <c r="AY26" s="239"/>
      <c r="AZ26" s="239"/>
      <c r="BA26" s="239"/>
      <c r="BB26" s="240"/>
      <c r="BW26" s="242"/>
      <c r="BX26" s="243"/>
    </row>
    <row r="27" spans="1:76" s="241" customFormat="1" ht="26.25" hidden="1" customHeight="1" x14ac:dyDescent="0.25">
      <c r="A27" s="229"/>
      <c r="B27" s="309"/>
      <c r="C27" s="309"/>
      <c r="D27" s="273"/>
      <c r="E27" s="274"/>
      <c r="F27" s="274"/>
      <c r="G27" s="274"/>
      <c r="H27" s="274"/>
      <c r="I27" s="274"/>
      <c r="J27" s="282">
        <f t="shared" si="0"/>
        <v>0</v>
      </c>
      <c r="K27" s="274"/>
      <c r="L27" s="274"/>
      <c r="M27" s="274"/>
      <c r="N27" s="274"/>
      <c r="O27" s="274"/>
      <c r="P27" s="274"/>
      <c r="Q27" s="282">
        <f t="shared" si="1"/>
        <v>0</v>
      </c>
      <c r="R27" s="275">
        <f t="shared" si="2"/>
        <v>0</v>
      </c>
      <c r="S27" s="280">
        <f t="shared" si="9"/>
        <v>0</v>
      </c>
      <c r="T27" s="275">
        <f t="shared" si="3"/>
        <v>0</v>
      </c>
      <c r="U27" s="278"/>
      <c r="V27" s="236" t="str">
        <f t="shared" si="4"/>
        <v>x</v>
      </c>
      <c r="W27" s="236" t="str">
        <f t="shared" si="5"/>
        <v/>
      </c>
      <c r="X27" s="236" t="str">
        <f t="shared" si="6"/>
        <v/>
      </c>
      <c r="Y27" s="236" t="str">
        <f t="shared" si="7"/>
        <v/>
      </c>
      <c r="Z27" s="236" t="str">
        <f t="shared" si="8"/>
        <v/>
      </c>
      <c r="AA27" s="237"/>
      <c r="AB27" s="238"/>
      <c r="BW27" s="242" t="s">
        <v>272</v>
      </c>
      <c r="BX27" s="243" t="s">
        <v>273</v>
      </c>
    </row>
    <row r="28" spans="1:76" s="241" customFormat="1" ht="26.25" hidden="1" customHeight="1" x14ac:dyDescent="0.25">
      <c r="A28" s="229"/>
      <c r="B28" s="309"/>
      <c r="C28" s="309"/>
      <c r="D28" s="273"/>
      <c r="E28" s="274"/>
      <c r="F28" s="274"/>
      <c r="G28" s="274"/>
      <c r="H28" s="274"/>
      <c r="I28" s="274"/>
      <c r="J28" s="282">
        <f t="shared" si="0"/>
        <v>0</v>
      </c>
      <c r="K28" s="274"/>
      <c r="L28" s="274"/>
      <c r="M28" s="274"/>
      <c r="N28" s="274"/>
      <c r="O28" s="274"/>
      <c r="P28" s="274"/>
      <c r="Q28" s="282">
        <f t="shared" si="1"/>
        <v>0</v>
      </c>
      <c r="R28" s="275">
        <f t="shared" si="2"/>
        <v>0</v>
      </c>
      <c r="S28" s="280">
        <f t="shared" si="9"/>
        <v>0</v>
      </c>
      <c r="T28" s="275">
        <f t="shared" si="3"/>
        <v>1</v>
      </c>
      <c r="U28" s="235">
        <v>100</v>
      </c>
      <c r="V28" s="236" t="str">
        <f t="shared" si="4"/>
        <v/>
      </c>
      <c r="W28" s="236" t="str">
        <f t="shared" si="5"/>
        <v/>
      </c>
      <c r="X28" s="236" t="str">
        <f t="shared" si="6"/>
        <v/>
      </c>
      <c r="Y28" s="236" t="str">
        <f t="shared" si="7"/>
        <v/>
      </c>
      <c r="Z28" s="236" t="str">
        <f t="shared" si="8"/>
        <v>x</v>
      </c>
      <c r="AA28" s="237"/>
      <c r="AB28" s="238"/>
      <c r="AC28" s="239"/>
      <c r="AD28" s="246"/>
      <c r="AE28" s="246"/>
      <c r="AF28" s="239"/>
      <c r="AG28" s="239"/>
      <c r="AH28" s="239"/>
      <c r="AI28" s="239"/>
      <c r="AJ28" s="239"/>
      <c r="AK28" s="239"/>
      <c r="AL28" s="239"/>
      <c r="AM28" s="239"/>
      <c r="AN28" s="239"/>
      <c r="AO28" s="239"/>
      <c r="AP28" s="239"/>
      <c r="AQ28" s="239"/>
      <c r="AR28" s="239"/>
      <c r="AS28" s="239"/>
      <c r="AT28" s="239"/>
      <c r="AU28" s="239"/>
      <c r="AV28" s="239"/>
      <c r="AW28" s="239"/>
      <c r="AX28" s="239"/>
      <c r="AY28" s="239"/>
      <c r="AZ28" s="239"/>
      <c r="BA28" s="239"/>
      <c r="BB28" s="240"/>
      <c r="BW28" s="242" t="s">
        <v>217</v>
      </c>
      <c r="BX28" s="243" t="s">
        <v>218</v>
      </c>
    </row>
    <row r="29" spans="1:76" s="241" customFormat="1" ht="26.25" hidden="1" customHeight="1" x14ac:dyDescent="0.25">
      <c r="A29" s="229"/>
      <c r="B29" s="309"/>
      <c r="C29" s="309"/>
      <c r="D29" s="276"/>
      <c r="E29" s="277"/>
      <c r="F29" s="277"/>
      <c r="G29" s="277"/>
      <c r="H29" s="277"/>
      <c r="I29" s="277"/>
      <c r="J29" s="282">
        <f t="shared" si="0"/>
        <v>0</v>
      </c>
      <c r="K29" s="277"/>
      <c r="L29" s="277"/>
      <c r="M29" s="277"/>
      <c r="N29" s="277"/>
      <c r="O29" s="277"/>
      <c r="P29" s="277"/>
      <c r="Q29" s="282">
        <f t="shared" si="1"/>
        <v>0</v>
      </c>
      <c r="R29" s="275">
        <f t="shared" si="2"/>
        <v>0</v>
      </c>
      <c r="S29" s="280">
        <f t="shared" si="9"/>
        <v>0</v>
      </c>
      <c r="T29" s="275">
        <f t="shared" si="3"/>
        <v>1</v>
      </c>
      <c r="U29" s="235">
        <v>100</v>
      </c>
      <c r="V29" s="236" t="str">
        <f t="shared" si="4"/>
        <v/>
      </c>
      <c r="W29" s="236" t="str">
        <f t="shared" si="5"/>
        <v/>
      </c>
      <c r="X29" s="236" t="str">
        <f t="shared" si="6"/>
        <v/>
      </c>
      <c r="Y29" s="236" t="str">
        <f t="shared" si="7"/>
        <v/>
      </c>
      <c r="Z29" s="236" t="str">
        <f t="shared" si="8"/>
        <v>x</v>
      </c>
      <c r="AA29" s="237"/>
      <c r="AB29" s="238"/>
      <c r="AC29" s="239"/>
      <c r="AD29" s="246"/>
      <c r="AE29" s="246"/>
      <c r="AF29" s="239"/>
      <c r="AG29" s="239"/>
      <c r="AH29" s="239"/>
      <c r="AI29" s="239"/>
      <c r="AJ29" s="239"/>
      <c r="AK29" s="239"/>
      <c r="AL29" s="239"/>
      <c r="AM29" s="239"/>
      <c r="AN29" s="239"/>
      <c r="AO29" s="239"/>
      <c r="AP29" s="239"/>
      <c r="AQ29" s="239"/>
      <c r="AR29" s="239"/>
      <c r="AS29" s="239"/>
      <c r="AT29" s="239"/>
      <c r="AU29" s="239"/>
      <c r="AV29" s="239"/>
      <c r="AW29" s="239"/>
      <c r="AX29" s="239"/>
      <c r="AY29" s="239"/>
      <c r="AZ29" s="239"/>
      <c r="BA29" s="239"/>
      <c r="BB29" s="240"/>
      <c r="BW29" s="242"/>
      <c r="BX29" s="243"/>
    </row>
    <row r="30" spans="1:76" s="241" customFormat="1" ht="26.25" hidden="1" customHeight="1" x14ac:dyDescent="0.25">
      <c r="A30" s="229"/>
      <c r="B30" s="309"/>
      <c r="C30" s="309"/>
      <c r="D30" s="276"/>
      <c r="E30" s="277"/>
      <c r="F30" s="277"/>
      <c r="G30" s="277"/>
      <c r="H30" s="277"/>
      <c r="I30" s="277"/>
      <c r="J30" s="282">
        <f t="shared" si="0"/>
        <v>0</v>
      </c>
      <c r="K30" s="277"/>
      <c r="L30" s="277"/>
      <c r="M30" s="277"/>
      <c r="N30" s="277"/>
      <c r="O30" s="277"/>
      <c r="P30" s="277"/>
      <c r="Q30" s="282">
        <f t="shared" si="1"/>
        <v>0</v>
      </c>
      <c r="R30" s="275">
        <f t="shared" si="2"/>
        <v>0</v>
      </c>
      <c r="S30" s="280">
        <f t="shared" si="9"/>
        <v>0</v>
      </c>
      <c r="T30" s="275">
        <f t="shared" si="3"/>
        <v>0</v>
      </c>
      <c r="U30" s="278"/>
      <c r="V30" s="236" t="str">
        <f t="shared" si="4"/>
        <v>x</v>
      </c>
      <c r="W30" s="236" t="str">
        <f t="shared" si="5"/>
        <v/>
      </c>
      <c r="X30" s="236" t="str">
        <f t="shared" si="6"/>
        <v/>
      </c>
      <c r="Y30" s="236" t="str">
        <f t="shared" si="7"/>
        <v/>
      </c>
      <c r="Z30" s="236" t="str">
        <f t="shared" si="8"/>
        <v/>
      </c>
      <c r="AA30" s="237"/>
      <c r="AB30" s="238"/>
      <c r="AC30" s="239"/>
      <c r="AD30" s="246"/>
      <c r="AE30" s="246"/>
      <c r="AF30" s="239"/>
      <c r="AG30" s="239"/>
      <c r="AH30" s="239"/>
      <c r="AI30" s="239"/>
      <c r="AJ30" s="239"/>
      <c r="AK30" s="239"/>
      <c r="AL30" s="239"/>
      <c r="AM30" s="239"/>
      <c r="AN30" s="239"/>
      <c r="AO30" s="239"/>
      <c r="AP30" s="239"/>
      <c r="AQ30" s="239"/>
      <c r="AR30" s="239"/>
      <c r="AS30" s="239"/>
      <c r="AT30" s="239"/>
      <c r="AU30" s="239"/>
      <c r="AV30" s="239"/>
      <c r="AW30" s="239"/>
      <c r="AX30" s="239"/>
      <c r="AY30" s="239"/>
      <c r="AZ30" s="239"/>
      <c r="BA30" s="239"/>
      <c r="BB30" s="240"/>
      <c r="BW30" s="242"/>
      <c r="BX30" s="243"/>
    </row>
    <row r="31" spans="1:76" s="241" customFormat="1" ht="26.25" hidden="1" customHeight="1" x14ac:dyDescent="0.25">
      <c r="A31" s="229"/>
      <c r="B31" s="309"/>
      <c r="C31" s="309"/>
      <c r="D31" s="273"/>
      <c r="E31" s="274"/>
      <c r="F31" s="274"/>
      <c r="G31" s="274"/>
      <c r="H31" s="274"/>
      <c r="I31" s="274"/>
      <c r="J31" s="282">
        <f t="shared" si="0"/>
        <v>0</v>
      </c>
      <c r="K31" s="274"/>
      <c r="L31" s="274"/>
      <c r="M31" s="274"/>
      <c r="N31" s="274"/>
      <c r="O31" s="274"/>
      <c r="P31" s="274"/>
      <c r="Q31" s="282">
        <f t="shared" si="1"/>
        <v>0</v>
      </c>
      <c r="R31" s="275">
        <f t="shared" si="2"/>
        <v>0</v>
      </c>
      <c r="S31" s="280">
        <f t="shared" si="9"/>
        <v>0</v>
      </c>
      <c r="T31" s="275">
        <f t="shared" si="3"/>
        <v>0</v>
      </c>
      <c r="U31" s="278"/>
      <c r="V31" s="236" t="str">
        <f t="shared" si="4"/>
        <v>x</v>
      </c>
      <c r="W31" s="236" t="str">
        <f t="shared" si="5"/>
        <v/>
      </c>
      <c r="X31" s="236" t="str">
        <f t="shared" si="6"/>
        <v/>
      </c>
      <c r="Y31" s="236" t="str">
        <f t="shared" si="7"/>
        <v/>
      </c>
      <c r="Z31" s="236" t="str">
        <f t="shared" si="8"/>
        <v/>
      </c>
      <c r="AA31" s="237"/>
      <c r="AB31" s="238"/>
      <c r="BW31" s="242" t="s">
        <v>272</v>
      </c>
      <c r="BX31" s="243" t="s">
        <v>273</v>
      </c>
    </row>
    <row r="32" spans="1:76" s="241" customFormat="1" ht="26.25" hidden="1" customHeight="1" x14ac:dyDescent="0.25">
      <c r="A32" s="229"/>
      <c r="B32" s="309"/>
      <c r="C32" s="309"/>
      <c r="D32" s="273"/>
      <c r="E32" s="274"/>
      <c r="F32" s="274"/>
      <c r="G32" s="274"/>
      <c r="H32" s="274"/>
      <c r="I32" s="274"/>
      <c r="J32" s="282">
        <f t="shared" si="0"/>
        <v>0</v>
      </c>
      <c r="K32" s="274"/>
      <c r="L32" s="274"/>
      <c r="M32" s="274"/>
      <c r="N32" s="274"/>
      <c r="O32" s="274"/>
      <c r="P32" s="274"/>
      <c r="Q32" s="282">
        <f t="shared" si="1"/>
        <v>0</v>
      </c>
      <c r="R32" s="275">
        <f t="shared" si="2"/>
        <v>0</v>
      </c>
      <c r="S32" s="280">
        <f t="shared" si="9"/>
        <v>0</v>
      </c>
      <c r="T32" s="275">
        <f t="shared" si="3"/>
        <v>1</v>
      </c>
      <c r="U32" s="235">
        <v>100</v>
      </c>
      <c r="V32" s="236" t="str">
        <f t="shared" si="4"/>
        <v/>
      </c>
      <c r="W32" s="236" t="str">
        <f t="shared" si="5"/>
        <v/>
      </c>
      <c r="X32" s="236" t="str">
        <f t="shared" si="6"/>
        <v/>
      </c>
      <c r="Y32" s="236" t="str">
        <f t="shared" si="7"/>
        <v/>
      </c>
      <c r="Z32" s="236" t="str">
        <f t="shared" si="8"/>
        <v>x</v>
      </c>
      <c r="AA32" s="237"/>
      <c r="AB32" s="238"/>
      <c r="AC32" s="239"/>
      <c r="AD32" s="246"/>
      <c r="AE32" s="246"/>
      <c r="AF32" s="239"/>
      <c r="AG32" s="239"/>
      <c r="AH32" s="239"/>
      <c r="AI32" s="239"/>
      <c r="AJ32" s="239"/>
      <c r="AK32" s="239"/>
      <c r="AL32" s="239"/>
      <c r="AM32" s="239"/>
      <c r="AN32" s="239"/>
      <c r="AO32" s="239"/>
      <c r="AP32" s="239"/>
      <c r="AQ32" s="239"/>
      <c r="AR32" s="239"/>
      <c r="AS32" s="239"/>
      <c r="AT32" s="239"/>
      <c r="AU32" s="239"/>
      <c r="AV32" s="239"/>
      <c r="AW32" s="239"/>
      <c r="AX32" s="239"/>
      <c r="AY32" s="239"/>
      <c r="AZ32" s="239"/>
      <c r="BA32" s="239"/>
      <c r="BB32" s="240"/>
      <c r="BW32" s="242" t="s">
        <v>217</v>
      </c>
      <c r="BX32" s="243" t="s">
        <v>218</v>
      </c>
    </row>
    <row r="33" spans="1:76" s="241" customFormat="1" ht="26.25" hidden="1" customHeight="1" x14ac:dyDescent="0.25">
      <c r="A33" s="229"/>
      <c r="B33" s="309"/>
      <c r="C33" s="309"/>
      <c r="D33" s="276"/>
      <c r="E33" s="277"/>
      <c r="F33" s="277"/>
      <c r="G33" s="277"/>
      <c r="H33" s="277"/>
      <c r="I33" s="277"/>
      <c r="J33" s="282">
        <f t="shared" si="0"/>
        <v>0</v>
      </c>
      <c r="K33" s="277"/>
      <c r="L33" s="277"/>
      <c r="M33" s="277"/>
      <c r="N33" s="277"/>
      <c r="O33" s="277"/>
      <c r="P33" s="277"/>
      <c r="Q33" s="282">
        <f t="shared" si="1"/>
        <v>0</v>
      </c>
      <c r="R33" s="275">
        <f t="shared" si="2"/>
        <v>0</v>
      </c>
      <c r="S33" s="280">
        <f t="shared" si="9"/>
        <v>0</v>
      </c>
      <c r="T33" s="275">
        <f t="shared" si="3"/>
        <v>1</v>
      </c>
      <c r="U33" s="235">
        <v>100</v>
      </c>
      <c r="V33" s="236" t="str">
        <f t="shared" si="4"/>
        <v/>
      </c>
      <c r="W33" s="236" t="str">
        <f t="shared" si="5"/>
        <v/>
      </c>
      <c r="X33" s="236" t="str">
        <f t="shared" si="6"/>
        <v/>
      </c>
      <c r="Y33" s="236" t="str">
        <f t="shared" si="7"/>
        <v/>
      </c>
      <c r="Z33" s="236" t="str">
        <f t="shared" si="8"/>
        <v>x</v>
      </c>
      <c r="AA33" s="237"/>
      <c r="AB33" s="238"/>
      <c r="AC33" s="239"/>
      <c r="AD33" s="246"/>
      <c r="AE33" s="246"/>
      <c r="AF33" s="239"/>
      <c r="AG33" s="239"/>
      <c r="AH33" s="239"/>
      <c r="AI33" s="239"/>
      <c r="AJ33" s="239"/>
      <c r="AK33" s="239"/>
      <c r="AL33" s="239"/>
      <c r="AM33" s="239"/>
      <c r="AN33" s="239"/>
      <c r="AO33" s="239"/>
      <c r="AP33" s="239"/>
      <c r="AQ33" s="239"/>
      <c r="AR33" s="239"/>
      <c r="AS33" s="239"/>
      <c r="AT33" s="239"/>
      <c r="AU33" s="239"/>
      <c r="AV33" s="239"/>
      <c r="AW33" s="239"/>
      <c r="AX33" s="239"/>
      <c r="AY33" s="239"/>
      <c r="AZ33" s="239"/>
      <c r="BA33" s="239"/>
      <c r="BB33" s="240"/>
      <c r="BW33" s="242"/>
      <c r="BX33" s="243"/>
    </row>
    <row r="34" spans="1:76" s="241" customFormat="1" ht="26.25" hidden="1" customHeight="1" x14ac:dyDescent="0.25">
      <c r="A34" s="229"/>
      <c r="B34" s="309"/>
      <c r="C34" s="309"/>
      <c r="D34" s="276"/>
      <c r="E34" s="277"/>
      <c r="F34" s="277"/>
      <c r="G34" s="277"/>
      <c r="H34" s="277"/>
      <c r="I34" s="277"/>
      <c r="J34" s="282">
        <f t="shared" si="0"/>
        <v>0</v>
      </c>
      <c r="K34" s="277"/>
      <c r="L34" s="277"/>
      <c r="M34" s="277"/>
      <c r="N34" s="277"/>
      <c r="O34" s="277"/>
      <c r="P34" s="277"/>
      <c r="Q34" s="282">
        <f t="shared" si="1"/>
        <v>0</v>
      </c>
      <c r="R34" s="275">
        <f t="shared" si="2"/>
        <v>0</v>
      </c>
      <c r="S34" s="280">
        <f t="shared" si="9"/>
        <v>0</v>
      </c>
      <c r="T34" s="275">
        <f t="shared" si="3"/>
        <v>0</v>
      </c>
      <c r="U34" s="278"/>
      <c r="V34" s="236" t="str">
        <f t="shared" si="4"/>
        <v>x</v>
      </c>
      <c r="W34" s="236" t="str">
        <f t="shared" si="5"/>
        <v/>
      </c>
      <c r="X34" s="236" t="str">
        <f t="shared" si="6"/>
        <v/>
      </c>
      <c r="Y34" s="236" t="str">
        <f t="shared" si="7"/>
        <v/>
      </c>
      <c r="Z34" s="236" t="str">
        <f t="shared" si="8"/>
        <v/>
      </c>
      <c r="AA34" s="237"/>
      <c r="AB34" s="238"/>
      <c r="AC34" s="239"/>
      <c r="AD34" s="246"/>
      <c r="AE34" s="246"/>
      <c r="AF34" s="239"/>
      <c r="AG34" s="239"/>
      <c r="AH34" s="239"/>
      <c r="AI34" s="239"/>
      <c r="AJ34" s="239"/>
      <c r="AK34" s="239"/>
      <c r="AL34" s="239"/>
      <c r="AM34" s="239"/>
      <c r="AN34" s="239"/>
      <c r="AO34" s="239"/>
      <c r="AP34" s="239"/>
      <c r="AQ34" s="239"/>
      <c r="AR34" s="239"/>
      <c r="AS34" s="239"/>
      <c r="AT34" s="239"/>
      <c r="AU34" s="239"/>
      <c r="AV34" s="239"/>
      <c r="AW34" s="239"/>
      <c r="AX34" s="239"/>
      <c r="AY34" s="239"/>
      <c r="AZ34" s="239"/>
      <c r="BA34" s="239"/>
      <c r="BB34" s="240"/>
      <c r="BW34" s="242"/>
      <c r="BX34" s="243"/>
    </row>
    <row r="35" spans="1:76" s="241" customFormat="1" ht="26.25" hidden="1" customHeight="1" x14ac:dyDescent="0.25">
      <c r="A35" s="229"/>
      <c r="B35" s="309"/>
      <c r="C35" s="309"/>
      <c r="D35" s="273"/>
      <c r="E35" s="274"/>
      <c r="F35" s="274"/>
      <c r="G35" s="274"/>
      <c r="H35" s="274"/>
      <c r="I35" s="274"/>
      <c r="J35" s="282">
        <f t="shared" si="0"/>
        <v>0</v>
      </c>
      <c r="K35" s="274"/>
      <c r="L35" s="274"/>
      <c r="M35" s="274"/>
      <c r="N35" s="274"/>
      <c r="O35" s="274"/>
      <c r="P35" s="274"/>
      <c r="Q35" s="282">
        <f t="shared" si="1"/>
        <v>0</v>
      </c>
      <c r="R35" s="275">
        <f t="shared" si="2"/>
        <v>0</v>
      </c>
      <c r="S35" s="280">
        <f t="shared" si="9"/>
        <v>0</v>
      </c>
      <c r="T35" s="275">
        <f t="shared" si="3"/>
        <v>0</v>
      </c>
      <c r="U35" s="278"/>
      <c r="V35" s="236" t="str">
        <f t="shared" si="4"/>
        <v>x</v>
      </c>
      <c r="W35" s="236" t="str">
        <f t="shared" si="5"/>
        <v/>
      </c>
      <c r="X35" s="236" t="str">
        <f t="shared" si="6"/>
        <v/>
      </c>
      <c r="Y35" s="236" t="str">
        <f t="shared" si="7"/>
        <v/>
      </c>
      <c r="Z35" s="236" t="str">
        <f t="shared" si="8"/>
        <v/>
      </c>
      <c r="AA35" s="237"/>
      <c r="AB35" s="238"/>
      <c r="BW35" s="242" t="s">
        <v>272</v>
      </c>
      <c r="BX35" s="243" t="s">
        <v>273</v>
      </c>
    </row>
    <row r="36" spans="1:76" s="62" customFormat="1" ht="33" customHeight="1" thickBot="1" x14ac:dyDescent="0.3">
      <c r="A36" s="224"/>
      <c r="B36" s="334"/>
      <c r="C36" s="334"/>
      <c r="D36" s="391" t="s">
        <v>324</v>
      </c>
      <c r="E36" s="392"/>
      <c r="F36" s="392"/>
      <c r="G36" s="392"/>
      <c r="H36" s="392"/>
      <c r="I36" s="393"/>
      <c r="J36" s="397">
        <f>SUM(J11:J15)</f>
        <v>32</v>
      </c>
      <c r="K36" s="334" t="s">
        <v>399</v>
      </c>
      <c r="L36" s="334"/>
      <c r="M36" s="334"/>
      <c r="N36" s="334"/>
      <c r="O36" s="334"/>
      <c r="P36" s="334"/>
      <c r="Q36" s="399">
        <f>SUM(Q11:Q15)</f>
        <v>28</v>
      </c>
      <c r="R36" s="401">
        <f>SUM(R11:R15)</f>
        <v>60</v>
      </c>
      <c r="S36" s="389">
        <f>SUM(S11:S15)</f>
        <v>60</v>
      </c>
      <c r="T36" s="279"/>
      <c r="U36" s="337"/>
      <c r="V36" s="339" t="s">
        <v>291</v>
      </c>
      <c r="W36" s="339"/>
      <c r="X36" s="339"/>
      <c r="Y36" s="339"/>
      <c r="Z36" s="339"/>
      <c r="AA36" s="306" t="s">
        <v>292</v>
      </c>
      <c r="AB36" s="226"/>
      <c r="BW36" s="154"/>
      <c r="BX36" s="155"/>
    </row>
    <row r="37" spans="1:76" s="62" customFormat="1" ht="32.25" customHeight="1" thickBot="1" x14ac:dyDescent="0.3">
      <c r="A37" s="224"/>
      <c r="B37" s="334"/>
      <c r="C37" s="334"/>
      <c r="D37" s="394"/>
      <c r="E37" s="395"/>
      <c r="F37" s="395"/>
      <c r="G37" s="395"/>
      <c r="H37" s="395"/>
      <c r="I37" s="396"/>
      <c r="J37" s="398"/>
      <c r="K37" s="334"/>
      <c r="L37" s="334"/>
      <c r="M37" s="334"/>
      <c r="N37" s="334"/>
      <c r="O37" s="334"/>
      <c r="P37" s="334"/>
      <c r="Q37" s="400"/>
      <c r="R37" s="402"/>
      <c r="S37" s="390"/>
      <c r="T37" s="279"/>
      <c r="U37" s="338"/>
      <c r="V37" s="157"/>
      <c r="W37" s="267" t="e">
        <f>IF(W11="x",T11*S11)+IF(#REF!="x",#REF!*#REF!)+IF(#REF!="x",#REF!*#REF!)+IF(#REF!="x",#REF!*#REF!)+IF(#REF!="x",#REF!*#REF!)+IF(#REF!="x",#REF!*#REF!)+IF(#REF!="x",#REF!*#REF!)+IF(W12="x",T12*S12)+IF(W13="x",T13*S13)+IF(#REF!="x",#REF!*#REF!)+IF(#REF!="x",#REF!*#REF!)+IF(#REF!="x",#REF!*#REF!)+IF(W14="x",T14*S14)+IF(#REF!="x",#REF!*#REF!)+IF(#REF!="x",#REF!*#REF!)+IF(#REF!="x",#REF!*#REF!)+IF(W15="x",T15*S15)+IF(#REF!="x",#REF!*#REF!)+IF(#REF!="x",#REF!*#REF!)+IF(#REF!="x",#REF!*#REF!)+IF(W16="x",T16*S16)+IF(W17="x",T17*S17)+IF(W18="x",T18*S18)+IF(W19="x",T19*S19)+IF(W20="x",T20*S20)+IF(W21="x",T21*S21)+IF(W22="x",T22*S22)+IF(W23="x",T23*S23)+IF(W24="x",T24*S24)+IF(W25="x",T25*S25)+IF(W26="x",T26*S26)+IF(W27="x",T27*S27)+IF(W28="x",T28*S28)+IF(W29="x",T29*S29)+IF(W30="x",T30*S30)+IF(W31="x",T31*S31)+IF(W32="x",T32*S32)+IF(W33="x",T33*S33)+IF(W34="x",T34*S34)+IF(W35="x",T35*S35)</f>
        <v>#REF!</v>
      </c>
      <c r="X37" s="267" t="e">
        <f>IF(X11="x",T11*S11)+IF(#REF!="x",#REF!*#REF!)+IF(#REF!="x",#REF!*#REF!)+IF(#REF!="x",#REF!*#REF!)+IF(#REF!="x",#REF!*#REF!)+IF(#REF!="x",#REF!*#REF!)+IF(#REF!="x",#REF!*#REF!)+IF(X12="x",T12*S12)+IF(X13="x",T13*S13)+IF(#REF!="x",#REF!*#REF!)+IF(#REF!="x",#REF!*#REF!)+IF(#REF!="x",#REF!*#REF!)+IF(X14="x",T14*S14)+IF(#REF!="x",#REF!*#REF!)+IF(#REF!="x",#REF!*#REF!)+IF(#REF!="x",#REF!*#REF!)+IF(X15="x",T15*S15)+IF(#REF!="x",#REF!*#REF!)+IF(#REF!="x",#REF!*#REF!)+IF(#REF!="x",#REF!*#REF!)+IF(X16="x",T16*S16)+IF(X17="x",T17*S17)+IF(X18="x",T18*S18)+IF(X19="x",T19*S19)+IF(X20="x",T20*S20)+IF(X21="x",T21*S21)+IF(X22="x",T22*S22)+IF(X23="x",T23*S23)+IF(X24="x",T24*S24)+IF(X25="x",T25*S25)+IF(X26="x",T26*S26)+IF(X27="x",T27*S27)+IF(X28="x",T28*S28)+IF(X29="x",T29*S29)+IF(X30="x",T30*S30)+IF(X31="x",T31*S31)+IF(X32="x",T32*S32)+IF(X33="x",T33*S33)+IF(X34="x",T34*S34)+IF(X35="x",T35*S35)</f>
        <v>#REF!</v>
      </c>
      <c r="Y37" s="267" t="e">
        <f>IF(Y11="x",T11*S11)+IF(#REF!="x",#REF!*#REF!)+IF(#REF!="x",#REF!*#REF!)+IF(#REF!="x",#REF!*#REF!)+IF(#REF!="x",#REF!*#REF!)+IF(#REF!="x",#REF!*#REF!)+IF(#REF!="x",#REF!*#REF!)+IF(Y12="x",T12*S12)+IF(Y13="x",T13*S13)+IF(#REF!="x",#REF!*#REF!)+IF(#REF!="x",#REF!*#REF!)+IF(#REF!="x",#REF!*#REF!)+IF(Y14="x",T14*S14)+IF(#REF!="x",#REF!*#REF!)+IF(#REF!="x",#REF!*#REF!)+IF(#REF!="x",#REF!*#REF!)+IF(Y15="x",T15*S15)+IF(#REF!="x",#REF!*#REF!)+IF(#REF!="x",#REF!*#REF!)+IF(#REF!="x",#REF!*#REF!)+IF(Y16="x",T16*S16)+IF(Y17="x",T17*S17)+IF(Y18="x",T18*S18)+IF(Y19="x",T19*S19)+IF(Y20="x",T20*S20)+IF(Y21="x",T21*S21)+IF(Y22="x",T22*S22)+IF(Y23="x",T23*S23)+IF(Y24="x",T24*S24)+IF(Y25="x",T25*S25)+IF(Y26="x",T26*S26)+IF(Y27="x",T27*S27)+IF(Y28="x",T28*S28)+IF(Y29="x",T29*S29)+IF(Y30="x",T30*S30)+IF(Y31="x",T31*S31)+IF(Y32="x",T32*S32)+IF(Y33="x",T33*S33)+IF(Y34="x",T34*S34)+IF(Y35="x",T35*S35)</f>
        <v>#REF!</v>
      </c>
      <c r="Z37" s="267" t="e">
        <f>IF(Z11="x",T11*S11)+IF(#REF!="x",#REF!*#REF!)+IF(#REF!="x",#REF!*#REF!)+IF(#REF!="x",#REF!*#REF!)+IF(#REF!="x",#REF!*#REF!)+IF(#REF!="x",#REF!*#REF!)+IF(#REF!="x",#REF!*#REF!)+IF(Z12="x",T12*S12)+IF(Z13="x",T13*S13)+IF(#REF!="x",#REF!*#REF!)+IF(#REF!="x",#REF!*#REF!)+IF(#REF!="x",#REF!*#REF!)+IF(Z14="x",T14*S14)+IF(#REF!="x",#REF!*#REF!)+IF(#REF!="x",#REF!*#REF!)+IF(#REF!="x",#REF!*#REF!)+IF(Z15="x",T15*S15)+IF(#REF!="x",#REF!*#REF!)+IF(#REF!="x",#REF!*#REF!)+IF(#REF!="x",#REF!*#REF!)+IF(Z16="x",T16*S16)+IF(Z17="x",T17*S17)+IF(Z18="x",T18*S18)+IF(Z19="x",T19*S19)+IF(Z20="x",T20*S20)+IF(Z21="x",T21*S21)+IF(Z22="x",T22*S22)+IF(Z23="x",T23*S23)+IF(Z24="x",T24*S24)+IF(Z25="x",T25*S25)+IF(Z26="x",T26*S26)+IF(Z27="x",T27*S27)+IF(Z28="x",T28*S28)+IF(Z29="x",T29*S29)+IF(Z30="x",T30*S30)+IF(Z31="x",T31*S31)+IF(Z32="x",T32*S32)+IF(Z33="x",T33*S33)+IF(Z34="x",T34*S34)+IF(Z35="x",T35*S35)</f>
        <v>#REF!</v>
      </c>
      <c r="AA37" s="268" t="e">
        <f>SUM(W37:Z37)</f>
        <v>#REF!</v>
      </c>
      <c r="AB37" s="226"/>
      <c r="BW37" s="159"/>
      <c r="BX37" s="160"/>
    </row>
    <row r="38" spans="1:76" ht="18" hidden="1" customHeight="1" x14ac:dyDescent="0.25">
      <c r="A38" s="224"/>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226"/>
    </row>
    <row r="39" spans="1:76" ht="27" hidden="1" customHeight="1" x14ac:dyDescent="0.25">
      <c r="A39" s="224"/>
      <c r="B39" s="330"/>
      <c r="C39" s="330"/>
      <c r="D39" s="181"/>
      <c r="E39" s="181"/>
      <c r="F39" s="181"/>
      <c r="G39" s="181"/>
      <c r="H39" s="181"/>
      <c r="I39" s="181"/>
      <c r="J39" s="181"/>
      <c r="K39" s="181"/>
      <c r="L39" s="181"/>
      <c r="M39" s="181"/>
      <c r="N39" s="181"/>
      <c r="O39" s="181"/>
      <c r="P39" s="181"/>
      <c r="Q39" s="181"/>
      <c r="R39" s="218"/>
      <c r="S39" s="177"/>
      <c r="T39" s="218"/>
      <c r="U39" s="218"/>
      <c r="V39" s="55"/>
      <c r="W39" s="179"/>
      <c r="X39" s="269" t="e">
        <f>AA37</f>
        <v>#REF!</v>
      </c>
      <c r="Y39" s="181"/>
      <c r="Z39" s="55"/>
      <c r="AA39" s="55"/>
      <c r="AB39" s="226"/>
    </row>
    <row r="40" spans="1:76" ht="15.75" hidden="1" customHeight="1" x14ac:dyDescent="0.25">
      <c r="A40" s="224"/>
      <c r="B40" s="55"/>
      <c r="C40" s="55"/>
      <c r="D40" s="55"/>
      <c r="E40" s="55"/>
      <c r="F40" s="55"/>
      <c r="G40" s="55"/>
      <c r="H40" s="55"/>
      <c r="I40" s="55"/>
      <c r="J40" s="55"/>
      <c r="K40" s="55"/>
      <c r="L40" s="55"/>
      <c r="M40" s="55"/>
      <c r="N40" s="55"/>
      <c r="O40" s="55"/>
      <c r="P40" s="55"/>
      <c r="Q40" s="55"/>
      <c r="R40" s="55"/>
      <c r="S40" s="55"/>
      <c r="T40" s="47"/>
      <c r="U40" s="47"/>
      <c r="V40" s="55"/>
      <c r="W40" s="179"/>
      <c r="X40" s="179"/>
      <c r="Y40" s="55"/>
      <c r="Z40" s="55"/>
      <c r="AA40" s="55"/>
      <c r="AB40" s="226"/>
    </row>
    <row r="41" spans="1:76" ht="0.75" customHeight="1" thickTop="1" x14ac:dyDescent="0.25">
      <c r="A41" s="331"/>
      <c r="B41" s="332"/>
      <c r="C41" s="332"/>
      <c r="D41" s="332"/>
      <c r="E41" s="332"/>
      <c r="F41" s="332"/>
      <c r="G41" s="332"/>
      <c r="H41" s="332"/>
      <c r="I41" s="332"/>
      <c r="J41" s="332"/>
      <c r="K41" s="332"/>
      <c r="L41" s="332"/>
      <c r="M41" s="332"/>
      <c r="N41" s="332"/>
      <c r="O41" s="332"/>
      <c r="P41" s="332"/>
      <c r="Q41" s="332"/>
      <c r="R41" s="332"/>
      <c r="S41" s="332"/>
      <c r="T41" s="332"/>
      <c r="U41" s="332"/>
      <c r="V41" s="332"/>
      <c r="W41" s="332"/>
      <c r="X41" s="332"/>
      <c r="Y41" s="332"/>
      <c r="Z41" s="332"/>
      <c r="AA41" s="332"/>
      <c r="AB41" s="333"/>
    </row>
    <row r="42" spans="1:76" s="188" customFormat="1" x14ac:dyDescent="0.25">
      <c r="R42" s="189"/>
      <c r="S42" s="189"/>
      <c r="T42" s="189"/>
      <c r="U42" s="190"/>
      <c r="Y42" s="191"/>
      <c r="BW42" s="160"/>
      <c r="BX42" s="160"/>
    </row>
  </sheetData>
  <mergeCells count="29">
    <mergeCell ref="K9:M9"/>
    <mergeCell ref="S7:S10"/>
    <mergeCell ref="T7:T10"/>
    <mergeCell ref="U7:U10"/>
    <mergeCell ref="V7:Z7"/>
    <mergeCell ref="AA7:AA10"/>
    <mergeCell ref="D8:J8"/>
    <mergeCell ref="K8:Q8"/>
    <mergeCell ref="D9:F9"/>
    <mergeCell ref="G9:I9"/>
    <mergeCell ref="J9:J10"/>
    <mergeCell ref="N9:P9"/>
    <mergeCell ref="Q9:Q10"/>
    <mergeCell ref="S36:S37"/>
    <mergeCell ref="U36:U37"/>
    <mergeCell ref="V36:Z36"/>
    <mergeCell ref="B2:AA2"/>
    <mergeCell ref="B4:AA4"/>
    <mergeCell ref="B7:C9"/>
    <mergeCell ref="D7:Q7"/>
    <mergeCell ref="R7:R10"/>
    <mergeCell ref="B39:C39"/>
    <mergeCell ref="A41:AB41"/>
    <mergeCell ref="B36:C37"/>
    <mergeCell ref="D36:I37"/>
    <mergeCell ref="J36:J37"/>
    <mergeCell ref="K36:P37"/>
    <mergeCell ref="Q36:Q37"/>
    <mergeCell ref="R36:R37"/>
  </mergeCells>
  <conditionalFormatting sqref="AA11 Z12:AA12">
    <cfRule type="cellIs" dxfId="657" priority="54" stopIfTrue="1" operator="equal">
      <formula>"X"</formula>
    </cfRule>
  </conditionalFormatting>
  <conditionalFormatting sqref="V11:V12">
    <cfRule type="cellIs" dxfId="656" priority="50" stopIfTrue="1" operator="equal">
      <formula>"X"</formula>
    </cfRule>
  </conditionalFormatting>
  <conditionalFormatting sqref="Y11:Y12">
    <cfRule type="cellIs" dxfId="655" priority="51" stopIfTrue="1" operator="equal">
      <formula>"X"</formula>
    </cfRule>
  </conditionalFormatting>
  <conditionalFormatting sqref="W11:W12">
    <cfRule type="cellIs" dxfId="654" priority="52" stopIfTrue="1" operator="equal">
      <formula>"X"</formula>
    </cfRule>
  </conditionalFormatting>
  <conditionalFormatting sqref="X11:X12">
    <cfRule type="cellIs" dxfId="653" priority="53" stopIfTrue="1" operator="equal">
      <formula>"X"</formula>
    </cfRule>
  </conditionalFormatting>
  <conditionalFormatting sqref="Z11">
    <cfRule type="cellIs" dxfId="652" priority="49" stopIfTrue="1" operator="equal">
      <formula>"X"</formula>
    </cfRule>
  </conditionalFormatting>
  <conditionalFormatting sqref="Z20:Z23">
    <cfRule type="cellIs" dxfId="651" priority="19" stopIfTrue="1" operator="equal">
      <formula>"X"</formula>
    </cfRule>
  </conditionalFormatting>
  <conditionalFormatting sqref="AA13">
    <cfRule type="cellIs" dxfId="650" priority="48" stopIfTrue="1" operator="equal">
      <formula>"X"</formula>
    </cfRule>
  </conditionalFormatting>
  <conditionalFormatting sqref="V13">
    <cfRule type="cellIs" dxfId="649" priority="44" stopIfTrue="1" operator="equal">
      <formula>"X"</formula>
    </cfRule>
  </conditionalFormatting>
  <conditionalFormatting sqref="Y13">
    <cfRule type="cellIs" dxfId="648" priority="45" stopIfTrue="1" operator="equal">
      <formula>"X"</formula>
    </cfRule>
  </conditionalFormatting>
  <conditionalFormatting sqref="W13">
    <cfRule type="cellIs" dxfId="647" priority="46" stopIfTrue="1" operator="equal">
      <formula>"X"</formula>
    </cfRule>
  </conditionalFormatting>
  <conditionalFormatting sqref="X13">
    <cfRule type="cellIs" dxfId="646" priority="47" stopIfTrue="1" operator="equal">
      <formula>"X"</formula>
    </cfRule>
  </conditionalFormatting>
  <conditionalFormatting sqref="Z13">
    <cfRule type="cellIs" dxfId="645" priority="43" stopIfTrue="1" operator="equal">
      <formula>"X"</formula>
    </cfRule>
  </conditionalFormatting>
  <conditionalFormatting sqref="AA14">
    <cfRule type="cellIs" dxfId="644" priority="42" stopIfTrue="1" operator="equal">
      <formula>"X"</formula>
    </cfRule>
  </conditionalFormatting>
  <conditionalFormatting sqref="V14">
    <cfRule type="cellIs" dxfId="643" priority="38" stopIfTrue="1" operator="equal">
      <formula>"X"</formula>
    </cfRule>
  </conditionalFormatting>
  <conditionalFormatting sqref="Y14">
    <cfRule type="cellIs" dxfId="642" priority="39" stopIfTrue="1" operator="equal">
      <formula>"X"</formula>
    </cfRule>
  </conditionalFormatting>
  <conditionalFormatting sqref="W14">
    <cfRule type="cellIs" dxfId="641" priority="40" stopIfTrue="1" operator="equal">
      <formula>"X"</formula>
    </cfRule>
  </conditionalFormatting>
  <conditionalFormatting sqref="X14">
    <cfRule type="cellIs" dxfId="640" priority="41" stopIfTrue="1" operator="equal">
      <formula>"X"</formula>
    </cfRule>
  </conditionalFormatting>
  <conditionalFormatting sqref="Z14">
    <cfRule type="cellIs" dxfId="639" priority="37" stopIfTrue="1" operator="equal">
      <formula>"X"</formula>
    </cfRule>
  </conditionalFormatting>
  <conditionalFormatting sqref="AA15">
    <cfRule type="cellIs" dxfId="638" priority="36" stopIfTrue="1" operator="equal">
      <formula>"X"</formula>
    </cfRule>
  </conditionalFormatting>
  <conditionalFormatting sqref="V15">
    <cfRule type="cellIs" dxfId="637" priority="32" stopIfTrue="1" operator="equal">
      <formula>"X"</formula>
    </cfRule>
  </conditionalFormatting>
  <conditionalFormatting sqref="Y15">
    <cfRule type="cellIs" dxfId="636" priority="33" stopIfTrue="1" operator="equal">
      <formula>"X"</formula>
    </cfRule>
  </conditionalFormatting>
  <conditionalFormatting sqref="W15">
    <cfRule type="cellIs" dxfId="635" priority="34" stopIfTrue="1" operator="equal">
      <formula>"X"</formula>
    </cfRule>
  </conditionalFormatting>
  <conditionalFormatting sqref="X15">
    <cfRule type="cellIs" dxfId="634" priority="35" stopIfTrue="1" operator="equal">
      <formula>"X"</formula>
    </cfRule>
  </conditionalFormatting>
  <conditionalFormatting sqref="Z15">
    <cfRule type="cellIs" dxfId="633" priority="31" stopIfTrue="1" operator="equal">
      <formula>"X"</formula>
    </cfRule>
  </conditionalFormatting>
  <conditionalFormatting sqref="AA16:AA19">
    <cfRule type="cellIs" dxfId="632" priority="30" stopIfTrue="1" operator="equal">
      <formula>"X"</formula>
    </cfRule>
  </conditionalFormatting>
  <conditionalFormatting sqref="V16:V19">
    <cfRule type="cellIs" dxfId="631" priority="26" stopIfTrue="1" operator="equal">
      <formula>"X"</formula>
    </cfRule>
  </conditionalFormatting>
  <conditionalFormatting sqref="Y16:Y19">
    <cfRule type="cellIs" dxfId="630" priority="27" stopIfTrue="1" operator="equal">
      <formula>"X"</formula>
    </cfRule>
  </conditionalFormatting>
  <conditionalFormatting sqref="W16:W19">
    <cfRule type="cellIs" dxfId="629" priority="28" stopIfTrue="1" operator="equal">
      <formula>"X"</formula>
    </cfRule>
  </conditionalFormatting>
  <conditionalFormatting sqref="X16:X19">
    <cfRule type="cellIs" dxfId="628" priority="29" stopIfTrue="1" operator="equal">
      <formula>"X"</formula>
    </cfRule>
  </conditionalFormatting>
  <conditionalFormatting sqref="Z16:Z19">
    <cfRule type="cellIs" dxfId="627" priority="25" stopIfTrue="1" operator="equal">
      <formula>"X"</formula>
    </cfRule>
  </conditionalFormatting>
  <conditionalFormatting sqref="AA20:AA23">
    <cfRule type="cellIs" dxfId="626" priority="24" stopIfTrue="1" operator="equal">
      <formula>"X"</formula>
    </cfRule>
  </conditionalFormatting>
  <conditionalFormatting sqref="V20:V23">
    <cfRule type="cellIs" dxfId="625" priority="20" stopIfTrue="1" operator="equal">
      <formula>"X"</formula>
    </cfRule>
  </conditionalFormatting>
  <conditionalFormatting sqref="Y20:Y23">
    <cfRule type="cellIs" dxfId="624" priority="21" stopIfTrue="1" operator="equal">
      <formula>"X"</formula>
    </cfRule>
  </conditionalFormatting>
  <conditionalFormatting sqref="W20:W23">
    <cfRule type="cellIs" dxfId="623" priority="22" stopIfTrue="1" operator="equal">
      <formula>"X"</formula>
    </cfRule>
  </conditionalFormatting>
  <conditionalFormatting sqref="X20:X23">
    <cfRule type="cellIs" dxfId="622" priority="23" stopIfTrue="1" operator="equal">
      <formula>"X"</formula>
    </cfRule>
  </conditionalFormatting>
  <conditionalFormatting sqref="AA24:AA27">
    <cfRule type="cellIs" dxfId="621" priority="18" stopIfTrue="1" operator="equal">
      <formula>"X"</formula>
    </cfRule>
  </conditionalFormatting>
  <conditionalFormatting sqref="V24:V27">
    <cfRule type="cellIs" dxfId="620" priority="14" stopIfTrue="1" operator="equal">
      <formula>"X"</formula>
    </cfRule>
  </conditionalFormatting>
  <conditionalFormatting sqref="Y24:Y27">
    <cfRule type="cellIs" dxfId="619" priority="15" stopIfTrue="1" operator="equal">
      <formula>"X"</formula>
    </cfRule>
  </conditionalFormatting>
  <conditionalFormatting sqref="W24:W27">
    <cfRule type="cellIs" dxfId="618" priority="16" stopIfTrue="1" operator="equal">
      <formula>"X"</formula>
    </cfRule>
  </conditionalFormatting>
  <conditionalFormatting sqref="X24:X27">
    <cfRule type="cellIs" dxfId="617" priority="17" stopIfTrue="1" operator="equal">
      <formula>"X"</formula>
    </cfRule>
  </conditionalFormatting>
  <conditionalFormatting sqref="Z24:Z27">
    <cfRule type="cellIs" dxfId="616" priority="13" stopIfTrue="1" operator="equal">
      <formula>"X"</formula>
    </cfRule>
  </conditionalFormatting>
  <conditionalFormatting sqref="AA28:AA31">
    <cfRule type="cellIs" dxfId="615" priority="12" stopIfTrue="1" operator="equal">
      <formula>"X"</formula>
    </cfRule>
  </conditionalFormatting>
  <conditionalFormatting sqref="V28:V31">
    <cfRule type="cellIs" dxfId="614" priority="8" stopIfTrue="1" operator="equal">
      <formula>"X"</formula>
    </cfRule>
  </conditionalFormatting>
  <conditionalFormatting sqref="Y28:Y31">
    <cfRule type="cellIs" dxfId="613" priority="9" stopIfTrue="1" operator="equal">
      <formula>"X"</formula>
    </cfRule>
  </conditionalFormatting>
  <conditionalFormatting sqref="W28:W31">
    <cfRule type="cellIs" dxfId="612" priority="10" stopIfTrue="1" operator="equal">
      <formula>"X"</formula>
    </cfRule>
  </conditionalFormatting>
  <conditionalFormatting sqref="X28:X31">
    <cfRule type="cellIs" dxfId="611" priority="11" stopIfTrue="1" operator="equal">
      <formula>"X"</formula>
    </cfRule>
  </conditionalFormatting>
  <conditionalFormatting sqref="Z28:Z31">
    <cfRule type="cellIs" dxfId="610" priority="7" stopIfTrue="1" operator="equal">
      <formula>"X"</formula>
    </cfRule>
  </conditionalFormatting>
  <conditionalFormatting sqref="AA32:AA35">
    <cfRule type="cellIs" dxfId="609" priority="6" stopIfTrue="1" operator="equal">
      <formula>"X"</formula>
    </cfRule>
  </conditionalFormatting>
  <conditionalFormatting sqref="V32:V35">
    <cfRule type="cellIs" dxfId="608" priority="2" stopIfTrue="1" operator="equal">
      <formula>"X"</formula>
    </cfRule>
  </conditionalFormatting>
  <conditionalFormatting sqref="Y32:Y35">
    <cfRule type="cellIs" dxfId="607" priority="3" stopIfTrue="1" operator="equal">
      <formula>"X"</formula>
    </cfRule>
  </conditionalFormatting>
  <conditionalFormatting sqref="W32:W35">
    <cfRule type="cellIs" dxfId="606" priority="4" stopIfTrue="1" operator="equal">
      <formula>"X"</formula>
    </cfRule>
  </conditionalFormatting>
  <conditionalFormatting sqref="X32:X35">
    <cfRule type="cellIs" dxfId="605" priority="5" stopIfTrue="1" operator="equal">
      <formula>"X"</formula>
    </cfRule>
  </conditionalFormatting>
  <conditionalFormatting sqref="Z32:Z35">
    <cfRule type="cellIs" dxfId="604" priority="1" stopIfTrue="1" operator="equal">
      <formula>"X"</formula>
    </cfRule>
  </conditionalFormatting>
  <pageMargins left="0.70866141732283472" right="0.70866141732283472" top="0.74803149606299213" bottom="0.74803149606299213" header="0.31496062992125984" footer="0.31496062992125984"/>
  <pageSetup paperSize="9" scale="45" orientation="landscape" horizont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42"/>
  <sheetViews>
    <sheetView tabSelected="1" view="pageBreakPreview" topLeftCell="A10" zoomScale="80" zoomScaleNormal="80" zoomScaleSheetLayoutView="80" workbookViewId="0">
      <selection activeCell="P14" sqref="P14"/>
    </sheetView>
  </sheetViews>
  <sheetFormatPr defaultColWidth="8.85546875" defaultRowHeight="15.75" x14ac:dyDescent="0.25"/>
  <cols>
    <col min="1" max="1" width="1.28515625" style="44" customWidth="1"/>
    <col min="2" max="2" width="58.42578125" style="44" customWidth="1"/>
    <col min="3" max="3" width="62.140625" style="44" customWidth="1"/>
    <col min="4" max="17" width="6.85546875" style="44" customWidth="1"/>
    <col min="18" max="18" width="10" style="62" hidden="1" customWidth="1"/>
    <col min="19" max="19" width="9.7109375" style="62" customWidth="1"/>
    <col min="20" max="20" width="7.85546875" style="62" hidden="1" customWidth="1"/>
    <col min="21" max="21" width="10.28515625" style="63" hidden="1" customWidth="1"/>
    <col min="22" max="26" width="20.7109375" style="44" hidden="1" customWidth="1"/>
    <col min="27" max="27" width="21.140625" style="44" hidden="1" customWidth="1"/>
    <col min="28" max="28" width="1.5703125" style="44" customWidth="1"/>
    <col min="29" max="29" width="18.85546875" style="44" customWidth="1"/>
    <col min="30" max="42" width="8" style="44" customWidth="1"/>
    <col min="43" max="46" width="9.28515625" style="44" customWidth="1"/>
    <col min="47" max="74" width="8.85546875" style="44"/>
    <col min="75" max="75" width="64" style="160" customWidth="1"/>
    <col min="76" max="76" width="97.85546875" style="160" customWidth="1"/>
    <col min="77" max="16384" width="8.85546875" style="44"/>
  </cols>
  <sheetData>
    <row r="1" spans="1:76" ht="4.5" customHeight="1" thickBot="1" x14ac:dyDescent="0.3">
      <c r="A1" s="222"/>
      <c r="B1" s="207"/>
      <c r="C1" s="207"/>
      <c r="D1" s="207"/>
      <c r="E1" s="207"/>
      <c r="F1" s="207"/>
      <c r="G1" s="207"/>
      <c r="H1" s="207"/>
      <c r="I1" s="207"/>
      <c r="J1" s="207"/>
      <c r="K1" s="207"/>
      <c r="L1" s="207"/>
      <c r="M1" s="207"/>
      <c r="N1" s="207"/>
      <c r="O1" s="207"/>
      <c r="P1" s="207"/>
      <c r="Q1" s="207"/>
      <c r="R1" s="208"/>
      <c r="S1" s="208"/>
      <c r="T1" s="208"/>
      <c r="U1" s="209"/>
      <c r="V1" s="209"/>
      <c r="W1" s="209"/>
      <c r="X1" s="209"/>
      <c r="Y1" s="209"/>
      <c r="Z1" s="209"/>
      <c r="AA1" s="209"/>
      <c r="AB1" s="223"/>
      <c r="BW1" s="45" t="s">
        <v>186</v>
      </c>
      <c r="BX1" s="46" t="s">
        <v>187</v>
      </c>
    </row>
    <row r="2" spans="1:76" ht="32.25" customHeight="1" x14ac:dyDescent="0.25">
      <c r="A2" s="224"/>
      <c r="B2" s="376" t="s">
        <v>520</v>
      </c>
      <c r="C2" s="376"/>
      <c r="D2" s="376"/>
      <c r="E2" s="376"/>
      <c r="F2" s="376"/>
      <c r="G2" s="376"/>
      <c r="H2" s="376"/>
      <c r="I2" s="376"/>
      <c r="J2" s="376"/>
      <c r="K2" s="376"/>
      <c r="L2" s="376"/>
      <c r="M2" s="376"/>
      <c r="N2" s="376"/>
      <c r="O2" s="376"/>
      <c r="P2" s="376"/>
      <c r="Q2" s="376"/>
      <c r="R2" s="377"/>
      <c r="S2" s="377"/>
      <c r="T2" s="377"/>
      <c r="U2" s="377"/>
      <c r="V2" s="377"/>
      <c r="W2" s="377"/>
      <c r="X2" s="377"/>
      <c r="Y2" s="377"/>
      <c r="Z2" s="377"/>
      <c r="AA2" s="378"/>
      <c r="AB2" s="225"/>
      <c r="BW2" s="137"/>
      <c r="BX2" s="138"/>
    </row>
    <row r="3" spans="1:76" ht="9" customHeight="1" x14ac:dyDescent="0.25">
      <c r="A3" s="224"/>
      <c r="B3" s="53"/>
      <c r="C3" s="53"/>
      <c r="D3" s="53"/>
      <c r="E3" s="53"/>
      <c r="F3" s="53"/>
      <c r="G3" s="53"/>
      <c r="H3" s="53"/>
      <c r="I3" s="53"/>
      <c r="J3" s="53"/>
      <c r="K3" s="53"/>
      <c r="L3" s="53"/>
      <c r="M3" s="53"/>
      <c r="N3" s="53"/>
      <c r="O3" s="53"/>
      <c r="P3" s="53"/>
      <c r="Q3" s="53"/>
      <c r="R3" s="139"/>
      <c r="S3" s="139"/>
      <c r="T3" s="139"/>
      <c r="U3" s="42"/>
      <c r="V3" s="42"/>
      <c r="W3" s="42"/>
      <c r="X3" s="42"/>
      <c r="Y3" s="42"/>
      <c r="Z3" s="42"/>
      <c r="AA3" s="42"/>
      <c r="AB3" s="226"/>
      <c r="BW3" s="137"/>
      <c r="BX3" s="138"/>
    </row>
    <row r="4" spans="1:76" ht="36" customHeight="1" x14ac:dyDescent="0.25">
      <c r="A4" s="224"/>
      <c r="B4" s="379" t="s">
        <v>463</v>
      </c>
      <c r="C4" s="379"/>
      <c r="D4" s="379"/>
      <c r="E4" s="379"/>
      <c r="F4" s="379"/>
      <c r="G4" s="379"/>
      <c r="H4" s="379"/>
      <c r="I4" s="379"/>
      <c r="J4" s="379"/>
      <c r="K4" s="379"/>
      <c r="L4" s="379"/>
      <c r="M4" s="379"/>
      <c r="N4" s="379"/>
      <c r="O4" s="379"/>
      <c r="P4" s="379"/>
      <c r="Q4" s="379"/>
      <c r="R4" s="379"/>
      <c r="S4" s="379"/>
      <c r="T4" s="379"/>
      <c r="U4" s="379"/>
      <c r="V4" s="379"/>
      <c r="W4" s="379"/>
      <c r="X4" s="379"/>
      <c r="Y4" s="379"/>
      <c r="Z4" s="379"/>
      <c r="AA4" s="380"/>
      <c r="AB4" s="225"/>
      <c r="BW4" s="49" t="s">
        <v>190</v>
      </c>
      <c r="BX4" s="50" t="s">
        <v>191</v>
      </c>
    </row>
    <row r="5" spans="1:76" ht="11.25" customHeight="1" x14ac:dyDescent="0.25">
      <c r="A5" s="224"/>
      <c r="B5" s="53"/>
      <c r="C5" s="53"/>
      <c r="D5" s="53"/>
      <c r="E5" s="53"/>
      <c r="F5" s="53"/>
      <c r="G5" s="53"/>
      <c r="H5" s="53"/>
      <c r="I5" s="53"/>
      <c r="J5" s="53"/>
      <c r="K5" s="53"/>
      <c r="L5" s="53"/>
      <c r="M5" s="53"/>
      <c r="N5" s="53"/>
      <c r="O5" s="53"/>
      <c r="P5" s="53"/>
      <c r="Q5" s="53"/>
      <c r="R5" s="54"/>
      <c r="S5" s="139"/>
      <c r="T5" s="139"/>
      <c r="U5" s="139"/>
      <c r="V5" s="139"/>
      <c r="W5" s="139"/>
      <c r="X5" s="42"/>
      <c r="Y5" s="42"/>
      <c r="Z5" s="42"/>
      <c r="AA5" s="42"/>
      <c r="AB5" s="226"/>
      <c r="BW5" s="51" t="s">
        <v>198</v>
      </c>
      <c r="BX5" s="52" t="s">
        <v>199</v>
      </c>
    </row>
    <row r="6" spans="1:76" ht="9" hidden="1" customHeight="1" x14ac:dyDescent="0.25">
      <c r="A6" s="224"/>
      <c r="B6" s="54"/>
      <c r="C6" s="54"/>
      <c r="D6" s="54"/>
      <c r="E6" s="54"/>
      <c r="F6" s="54"/>
      <c r="G6" s="54"/>
      <c r="H6" s="54"/>
      <c r="I6" s="54"/>
      <c r="J6" s="54"/>
      <c r="K6" s="54"/>
      <c r="L6" s="54"/>
      <c r="M6" s="54"/>
      <c r="N6" s="54"/>
      <c r="O6" s="54"/>
      <c r="P6" s="54"/>
      <c r="Q6" s="54"/>
      <c r="R6" s="54"/>
      <c r="S6" s="54"/>
      <c r="T6" s="54"/>
      <c r="U6" s="54"/>
      <c r="V6" s="54"/>
      <c r="W6" s="54"/>
      <c r="X6" s="54"/>
      <c r="Y6" s="54"/>
      <c r="Z6" s="54"/>
      <c r="AA6" s="54"/>
      <c r="AB6" s="226"/>
      <c r="BW6" s="51"/>
      <c r="BX6" s="52"/>
    </row>
    <row r="7" spans="1:76" ht="22.5" customHeight="1" x14ac:dyDescent="0.25">
      <c r="A7" s="224"/>
      <c r="B7" s="366" t="s">
        <v>428</v>
      </c>
      <c r="C7" s="366"/>
      <c r="D7" s="366" t="s">
        <v>323</v>
      </c>
      <c r="E7" s="366"/>
      <c r="F7" s="366"/>
      <c r="G7" s="366"/>
      <c r="H7" s="366"/>
      <c r="I7" s="366"/>
      <c r="J7" s="366"/>
      <c r="K7" s="366"/>
      <c r="L7" s="366"/>
      <c r="M7" s="366"/>
      <c r="N7" s="366"/>
      <c r="O7" s="366"/>
      <c r="P7" s="366"/>
      <c r="Q7" s="366"/>
      <c r="R7" s="381" t="s">
        <v>264</v>
      </c>
      <c r="S7" s="381" t="s">
        <v>265</v>
      </c>
      <c r="T7" s="381" t="s">
        <v>266</v>
      </c>
      <c r="U7" s="371" t="s">
        <v>267</v>
      </c>
      <c r="V7" s="339" t="s">
        <v>268</v>
      </c>
      <c r="W7" s="339"/>
      <c r="X7" s="339"/>
      <c r="Y7" s="339"/>
      <c r="Z7" s="339"/>
      <c r="AA7" s="374" t="s">
        <v>269</v>
      </c>
      <c r="AB7" s="226"/>
      <c r="BW7" s="51" t="s">
        <v>201</v>
      </c>
      <c r="BX7" s="52" t="s">
        <v>202</v>
      </c>
    </row>
    <row r="8" spans="1:76" ht="12" customHeight="1" x14ac:dyDescent="0.25">
      <c r="A8" s="224"/>
      <c r="B8" s="366"/>
      <c r="C8" s="366"/>
      <c r="D8" s="384" t="s">
        <v>324</v>
      </c>
      <c r="E8" s="385"/>
      <c r="F8" s="385"/>
      <c r="G8" s="385"/>
      <c r="H8" s="385"/>
      <c r="I8" s="385"/>
      <c r="J8" s="386"/>
      <c r="K8" s="375" t="s">
        <v>325</v>
      </c>
      <c r="L8" s="375"/>
      <c r="M8" s="375"/>
      <c r="N8" s="375"/>
      <c r="O8" s="375"/>
      <c r="P8" s="375"/>
      <c r="Q8" s="375"/>
      <c r="R8" s="382"/>
      <c r="S8" s="382"/>
      <c r="T8" s="382"/>
      <c r="U8" s="372"/>
      <c r="V8" s="143">
        <v>1</v>
      </c>
      <c r="W8" s="143">
        <v>2</v>
      </c>
      <c r="X8" s="143">
        <v>3</v>
      </c>
      <c r="Y8" s="143">
        <v>4</v>
      </c>
      <c r="Z8" s="143">
        <v>5</v>
      </c>
      <c r="AA8" s="374"/>
      <c r="AB8" s="226"/>
      <c r="BW8" s="51" t="s">
        <v>203</v>
      </c>
      <c r="BX8" s="52" t="s">
        <v>204</v>
      </c>
    </row>
    <row r="9" spans="1:76" ht="18" customHeight="1" x14ac:dyDescent="0.25">
      <c r="A9" s="224"/>
      <c r="B9" s="366"/>
      <c r="C9" s="366"/>
      <c r="D9" s="361" t="s">
        <v>26</v>
      </c>
      <c r="E9" s="361"/>
      <c r="F9" s="361"/>
      <c r="G9" s="361" t="s">
        <v>27</v>
      </c>
      <c r="H9" s="361"/>
      <c r="I9" s="361"/>
      <c r="J9" s="387" t="s">
        <v>326</v>
      </c>
      <c r="K9" s="361" t="s">
        <v>28</v>
      </c>
      <c r="L9" s="361"/>
      <c r="M9" s="361"/>
      <c r="N9" s="361" t="s">
        <v>29</v>
      </c>
      <c r="O9" s="361"/>
      <c r="P9" s="361"/>
      <c r="Q9" s="387" t="s">
        <v>326</v>
      </c>
      <c r="R9" s="382"/>
      <c r="S9" s="382"/>
      <c r="T9" s="382"/>
      <c r="U9" s="372"/>
      <c r="V9" s="144" t="s">
        <v>232</v>
      </c>
      <c r="W9" s="144" t="s">
        <v>233</v>
      </c>
      <c r="X9" s="145" t="s">
        <v>234</v>
      </c>
      <c r="Y9" s="145" t="s">
        <v>270</v>
      </c>
      <c r="Z9" s="145" t="s">
        <v>271</v>
      </c>
      <c r="AA9" s="374"/>
      <c r="AB9" s="226"/>
      <c r="BW9" s="51" t="s">
        <v>207</v>
      </c>
      <c r="BX9" s="52" t="s">
        <v>208</v>
      </c>
    </row>
    <row r="10" spans="1:76" ht="40.5" customHeight="1" x14ac:dyDescent="0.25">
      <c r="A10" s="224"/>
      <c r="B10" s="272" t="s">
        <v>400</v>
      </c>
      <c r="C10" s="307" t="s">
        <v>401</v>
      </c>
      <c r="D10" s="228" t="s">
        <v>334</v>
      </c>
      <c r="E10" s="228" t="s">
        <v>335</v>
      </c>
      <c r="F10" s="228" t="s">
        <v>336</v>
      </c>
      <c r="G10" s="228" t="s">
        <v>334</v>
      </c>
      <c r="H10" s="228" t="s">
        <v>335</v>
      </c>
      <c r="I10" s="228" t="s">
        <v>336</v>
      </c>
      <c r="J10" s="388"/>
      <c r="K10" s="228" t="s">
        <v>334</v>
      </c>
      <c r="L10" s="228" t="s">
        <v>335</v>
      </c>
      <c r="M10" s="228" t="s">
        <v>336</v>
      </c>
      <c r="N10" s="228" t="s">
        <v>334</v>
      </c>
      <c r="O10" s="228" t="s">
        <v>335</v>
      </c>
      <c r="P10" s="228" t="s">
        <v>336</v>
      </c>
      <c r="Q10" s="388"/>
      <c r="R10" s="383"/>
      <c r="S10" s="383"/>
      <c r="T10" s="383"/>
      <c r="U10" s="373"/>
      <c r="V10" s="306" t="s">
        <v>56</v>
      </c>
      <c r="W10" s="306" t="s">
        <v>57</v>
      </c>
      <c r="X10" s="306" t="s">
        <v>243</v>
      </c>
      <c r="Y10" s="306" t="s">
        <v>244</v>
      </c>
      <c r="Z10" s="306" t="s">
        <v>245</v>
      </c>
      <c r="AA10" s="374"/>
      <c r="AB10" s="226"/>
      <c r="BW10" s="51" t="s">
        <v>215</v>
      </c>
      <c r="BX10" s="52" t="s">
        <v>216</v>
      </c>
    </row>
    <row r="11" spans="1:76" s="241" customFormat="1" ht="114.6" customHeight="1" x14ac:dyDescent="0.25">
      <c r="A11" s="229"/>
      <c r="B11" s="310" t="s">
        <v>564</v>
      </c>
      <c r="C11" s="318" t="s">
        <v>563</v>
      </c>
      <c r="D11" s="273" t="s">
        <v>50</v>
      </c>
      <c r="E11" s="274"/>
      <c r="F11" s="274"/>
      <c r="G11" s="274" t="s">
        <v>50</v>
      </c>
      <c r="H11" s="274"/>
      <c r="I11" s="274"/>
      <c r="J11" s="282">
        <f t="shared" ref="J11:J35" si="0">IF(D11="x",5,0)+IF(E11="x",3,0)+IF(F11="x",1,0)+IF(G11="x",5,0)+IF(H11="x",3,0)+IF(I11="x",1,0)</f>
        <v>10</v>
      </c>
      <c r="K11" s="274"/>
      <c r="L11" s="274" t="s">
        <v>50</v>
      </c>
      <c r="M11" s="274"/>
      <c r="N11" s="274"/>
      <c r="O11" s="274"/>
      <c r="P11" s="274" t="s">
        <v>50</v>
      </c>
      <c r="Q11" s="282">
        <f t="shared" ref="Q11:Q35" si="1">IF(K11="x",5,0)+IF(L11="x",3,0)+IF(M11="x",1,0)+IF(N11="x",1,0)+IF(O11="x",3,0)+IF(P11="x",5,0)</f>
        <v>8</v>
      </c>
      <c r="R11" s="275">
        <f t="shared" ref="R11:R35" si="2">J11+Q11</f>
        <v>18</v>
      </c>
      <c r="S11" s="280">
        <f>J11+Q11</f>
        <v>18</v>
      </c>
      <c r="T11" s="275">
        <f t="shared" ref="T11:T35" si="3">U11/100</f>
        <v>1</v>
      </c>
      <c r="U11" s="235">
        <v>100</v>
      </c>
      <c r="V11" s="236" t="str">
        <f t="shared" ref="V11:V35" si="4">IF($T11&lt;=0.2,IF($T11&gt;=0,"x",""),"")</f>
        <v/>
      </c>
      <c r="W11" s="236" t="str">
        <f t="shared" ref="W11:W35" si="5">IF(T11&lt;=0.5,IF(T11&gt;=0.21,"x",""),"")</f>
        <v/>
      </c>
      <c r="X11" s="236" t="str">
        <f t="shared" ref="X11:X35" si="6">IF(T11&lt;=0.7,IF(T11&gt;=0.51,"x",""),"")</f>
        <v/>
      </c>
      <c r="Y11" s="236" t="str">
        <f t="shared" ref="Y11:Y35" si="7">IF(T11&lt;=0.9,IF(T11&gt;=0.71,"x",""),"")</f>
        <v/>
      </c>
      <c r="Z11" s="236" t="str">
        <f t="shared" ref="Z11:Z35" si="8">IF(T11&lt;=1,IF(T11&gt;0.9,"x",""),"")</f>
        <v>x</v>
      </c>
      <c r="AA11" s="237"/>
      <c r="AB11" s="238"/>
      <c r="AC11" s="239"/>
      <c r="AD11" s="246"/>
      <c r="AE11" s="246"/>
      <c r="AF11" s="239"/>
      <c r="AG11" s="239"/>
      <c r="AH11" s="239"/>
      <c r="AI11" s="239"/>
      <c r="AJ11" s="239"/>
      <c r="AK11" s="239"/>
      <c r="AL11" s="239"/>
      <c r="AM11" s="239"/>
      <c r="AN11" s="239"/>
      <c r="AO11" s="239"/>
      <c r="AP11" s="239"/>
      <c r="AQ11" s="239"/>
      <c r="AR11" s="239"/>
      <c r="AS11" s="239"/>
      <c r="AT11" s="239"/>
      <c r="AU11" s="239"/>
      <c r="AV11" s="239"/>
      <c r="AW11" s="239"/>
      <c r="AX11" s="239"/>
      <c r="AY11" s="239"/>
      <c r="AZ11" s="239"/>
      <c r="BA11" s="239"/>
      <c r="BB11" s="240"/>
      <c r="BW11" s="242" t="s">
        <v>217</v>
      </c>
      <c r="BX11" s="243" t="s">
        <v>218</v>
      </c>
    </row>
    <row r="12" spans="1:76" s="241" customFormat="1" ht="147" customHeight="1" x14ac:dyDescent="0.25">
      <c r="A12" s="229"/>
      <c r="B12" s="310" t="s">
        <v>565</v>
      </c>
      <c r="C12" s="318" t="s">
        <v>572</v>
      </c>
      <c r="D12" s="273" t="s">
        <v>50</v>
      </c>
      <c r="E12" s="274"/>
      <c r="F12" s="274"/>
      <c r="G12" s="274" t="s">
        <v>50</v>
      </c>
      <c r="H12" s="274"/>
      <c r="I12" s="274"/>
      <c r="J12" s="282">
        <f t="shared" si="0"/>
        <v>10</v>
      </c>
      <c r="K12" s="274" t="s">
        <v>50</v>
      </c>
      <c r="L12" s="274"/>
      <c r="M12" s="274"/>
      <c r="N12" s="274"/>
      <c r="O12" s="274"/>
      <c r="P12" s="274" t="s">
        <v>50</v>
      </c>
      <c r="Q12" s="282">
        <f t="shared" si="1"/>
        <v>10</v>
      </c>
      <c r="R12" s="275">
        <f t="shared" si="2"/>
        <v>20</v>
      </c>
      <c r="S12" s="280">
        <f t="shared" ref="S12:S35" si="9">J12+Q12</f>
        <v>20</v>
      </c>
      <c r="T12" s="275">
        <f t="shared" si="3"/>
        <v>0</v>
      </c>
      <c r="U12" s="278"/>
      <c r="V12" s="236" t="str">
        <f t="shared" si="4"/>
        <v>x</v>
      </c>
      <c r="W12" s="236" t="str">
        <f t="shared" si="5"/>
        <v/>
      </c>
      <c r="X12" s="236" t="str">
        <f t="shared" si="6"/>
        <v/>
      </c>
      <c r="Y12" s="236" t="str">
        <f t="shared" si="7"/>
        <v/>
      </c>
      <c r="Z12" s="236" t="str">
        <f t="shared" si="8"/>
        <v/>
      </c>
      <c r="AA12" s="237"/>
      <c r="AB12" s="238"/>
      <c r="BW12" s="242" t="s">
        <v>272</v>
      </c>
      <c r="BX12" s="243" t="s">
        <v>273</v>
      </c>
    </row>
    <row r="13" spans="1:76" s="241" customFormat="1" ht="153" customHeight="1" x14ac:dyDescent="0.25">
      <c r="A13" s="229"/>
      <c r="B13" s="311" t="s">
        <v>566</v>
      </c>
      <c r="C13" s="318" t="s">
        <v>567</v>
      </c>
      <c r="D13" s="273" t="s">
        <v>50</v>
      </c>
      <c r="E13" s="274"/>
      <c r="F13" s="274"/>
      <c r="G13" s="274" t="s">
        <v>434</v>
      </c>
      <c r="H13" s="274"/>
      <c r="I13" s="274"/>
      <c r="J13" s="282">
        <f t="shared" si="0"/>
        <v>10</v>
      </c>
      <c r="K13" s="274" t="s">
        <v>50</v>
      </c>
      <c r="L13" s="274"/>
      <c r="M13" s="274"/>
      <c r="N13" s="274"/>
      <c r="O13" s="274"/>
      <c r="P13" s="274" t="s">
        <v>50</v>
      </c>
      <c r="Q13" s="282">
        <f t="shared" si="1"/>
        <v>10</v>
      </c>
      <c r="R13" s="275">
        <f t="shared" si="2"/>
        <v>20</v>
      </c>
      <c r="S13" s="280">
        <f t="shared" si="9"/>
        <v>20</v>
      </c>
      <c r="T13" s="275">
        <f t="shared" si="3"/>
        <v>1</v>
      </c>
      <c r="U13" s="235">
        <v>100</v>
      </c>
      <c r="V13" s="236" t="str">
        <f t="shared" si="4"/>
        <v/>
      </c>
      <c r="W13" s="236" t="str">
        <f t="shared" si="5"/>
        <v/>
      </c>
      <c r="X13" s="236" t="str">
        <f t="shared" si="6"/>
        <v/>
      </c>
      <c r="Y13" s="236" t="str">
        <f t="shared" si="7"/>
        <v/>
      </c>
      <c r="Z13" s="236" t="str">
        <f t="shared" si="8"/>
        <v>x</v>
      </c>
      <c r="AA13" s="237"/>
      <c r="AB13" s="238"/>
      <c r="AC13" s="239"/>
      <c r="AD13" s="246"/>
      <c r="AE13" s="246"/>
      <c r="AF13" s="239"/>
      <c r="AG13" s="239"/>
      <c r="AH13" s="239"/>
      <c r="AI13" s="239"/>
      <c r="AJ13" s="239"/>
      <c r="AK13" s="239"/>
      <c r="AL13" s="239"/>
      <c r="AM13" s="239"/>
      <c r="AN13" s="239"/>
      <c r="AO13" s="239"/>
      <c r="AP13" s="239"/>
      <c r="AQ13" s="239"/>
      <c r="AR13" s="239"/>
      <c r="AS13" s="239"/>
      <c r="AT13" s="239"/>
      <c r="AU13" s="239"/>
      <c r="AV13" s="239"/>
      <c r="AW13" s="239"/>
      <c r="AX13" s="239"/>
      <c r="AY13" s="239"/>
      <c r="AZ13" s="239"/>
      <c r="BA13" s="239"/>
      <c r="BB13" s="240"/>
      <c r="BW13" s="242" t="s">
        <v>217</v>
      </c>
      <c r="BX13" s="243" t="s">
        <v>218</v>
      </c>
    </row>
    <row r="14" spans="1:76" s="241" customFormat="1" ht="89.45" customHeight="1" x14ac:dyDescent="0.25">
      <c r="A14" s="229"/>
      <c r="B14" s="316" t="s">
        <v>568</v>
      </c>
      <c r="C14" s="310" t="s">
        <v>569</v>
      </c>
      <c r="D14" s="273" t="s">
        <v>50</v>
      </c>
      <c r="E14" s="274"/>
      <c r="F14" s="274"/>
      <c r="G14" s="274" t="s">
        <v>50</v>
      </c>
      <c r="H14" s="274"/>
      <c r="I14" s="274"/>
      <c r="J14" s="282">
        <f t="shared" si="0"/>
        <v>10</v>
      </c>
      <c r="K14" s="274" t="s">
        <v>50</v>
      </c>
      <c r="L14" s="274"/>
      <c r="M14" s="274"/>
      <c r="N14" s="274"/>
      <c r="O14" s="274" t="s">
        <v>50</v>
      </c>
      <c r="P14" s="274"/>
      <c r="Q14" s="282">
        <f t="shared" si="1"/>
        <v>8</v>
      </c>
      <c r="R14" s="275">
        <f t="shared" si="2"/>
        <v>18</v>
      </c>
      <c r="S14" s="280">
        <f t="shared" si="9"/>
        <v>18</v>
      </c>
      <c r="T14" s="275">
        <f t="shared" si="3"/>
        <v>1</v>
      </c>
      <c r="U14" s="235">
        <v>100</v>
      </c>
      <c r="V14" s="236" t="str">
        <f t="shared" si="4"/>
        <v/>
      </c>
      <c r="W14" s="236" t="str">
        <f t="shared" si="5"/>
        <v/>
      </c>
      <c r="X14" s="236" t="str">
        <f t="shared" si="6"/>
        <v/>
      </c>
      <c r="Y14" s="236" t="str">
        <f t="shared" si="7"/>
        <v/>
      </c>
      <c r="Z14" s="236" t="str">
        <f t="shared" si="8"/>
        <v>x</v>
      </c>
      <c r="AA14" s="237"/>
      <c r="AB14" s="238"/>
      <c r="AC14" s="239"/>
      <c r="AD14" s="246"/>
      <c r="AE14" s="246"/>
      <c r="AF14" s="239"/>
      <c r="AG14" s="239"/>
      <c r="AH14" s="239"/>
      <c r="AI14" s="239"/>
      <c r="AJ14" s="239"/>
      <c r="AK14" s="239"/>
      <c r="AL14" s="239"/>
      <c r="AM14" s="239"/>
      <c r="AN14" s="239"/>
      <c r="AO14" s="239"/>
      <c r="AP14" s="239"/>
      <c r="AQ14" s="239"/>
      <c r="AR14" s="239"/>
      <c r="AS14" s="239"/>
      <c r="AT14" s="239"/>
      <c r="AU14" s="239"/>
      <c r="AV14" s="239"/>
      <c r="AW14" s="239"/>
      <c r="AX14" s="239"/>
      <c r="AY14" s="239"/>
      <c r="AZ14" s="239"/>
      <c r="BA14" s="239"/>
      <c r="BB14" s="240"/>
      <c r="BW14" s="242" t="s">
        <v>217</v>
      </c>
      <c r="BX14" s="243" t="s">
        <v>218</v>
      </c>
    </row>
    <row r="15" spans="1:76" s="241" customFormat="1" ht="93.6" customHeight="1" x14ac:dyDescent="0.25">
      <c r="A15" s="229"/>
      <c r="B15" s="316" t="s">
        <v>570</v>
      </c>
      <c r="C15" s="316" t="s">
        <v>571</v>
      </c>
      <c r="D15" s="273" t="s">
        <v>50</v>
      </c>
      <c r="E15" s="274"/>
      <c r="F15" s="274"/>
      <c r="G15" s="274" t="s">
        <v>50</v>
      </c>
      <c r="H15" s="274"/>
      <c r="I15" s="274"/>
      <c r="J15" s="282">
        <f t="shared" si="0"/>
        <v>10</v>
      </c>
      <c r="K15" s="274" t="s">
        <v>50</v>
      </c>
      <c r="L15" s="274"/>
      <c r="M15" s="274"/>
      <c r="N15" s="274"/>
      <c r="O15" s="274" t="s">
        <v>50</v>
      </c>
      <c r="P15" s="274"/>
      <c r="Q15" s="282">
        <f t="shared" si="1"/>
        <v>8</v>
      </c>
      <c r="R15" s="275">
        <f t="shared" si="2"/>
        <v>18</v>
      </c>
      <c r="S15" s="280">
        <f t="shared" si="9"/>
        <v>18</v>
      </c>
      <c r="T15" s="275">
        <f t="shared" si="3"/>
        <v>1</v>
      </c>
      <c r="U15" s="235">
        <v>100</v>
      </c>
      <c r="V15" s="236" t="str">
        <f t="shared" si="4"/>
        <v/>
      </c>
      <c r="W15" s="236" t="str">
        <f t="shared" si="5"/>
        <v/>
      </c>
      <c r="X15" s="236" t="str">
        <f t="shared" si="6"/>
        <v/>
      </c>
      <c r="Y15" s="236" t="str">
        <f t="shared" si="7"/>
        <v/>
      </c>
      <c r="Z15" s="236" t="str">
        <f t="shared" si="8"/>
        <v>x</v>
      </c>
      <c r="AA15" s="237"/>
      <c r="AB15" s="238"/>
      <c r="AC15" s="239"/>
      <c r="AD15" s="246"/>
      <c r="AE15" s="246"/>
      <c r="AF15" s="239"/>
      <c r="AG15" s="239"/>
      <c r="AH15" s="239"/>
      <c r="AI15" s="239"/>
      <c r="AJ15" s="239"/>
      <c r="AK15" s="239"/>
      <c r="AL15" s="239"/>
      <c r="AM15" s="239"/>
      <c r="AN15" s="239"/>
      <c r="AO15" s="239"/>
      <c r="AP15" s="239"/>
      <c r="AQ15" s="239"/>
      <c r="AR15" s="239"/>
      <c r="AS15" s="239"/>
      <c r="AT15" s="239"/>
      <c r="AU15" s="239"/>
      <c r="AV15" s="239"/>
      <c r="AW15" s="239"/>
      <c r="AX15" s="239"/>
      <c r="AY15" s="239"/>
      <c r="AZ15" s="239"/>
      <c r="BA15" s="239"/>
      <c r="BB15" s="240"/>
      <c r="BW15" s="242" t="s">
        <v>217</v>
      </c>
      <c r="BX15" s="243" t="s">
        <v>218</v>
      </c>
    </row>
    <row r="16" spans="1:76" s="241" customFormat="1" ht="94.9" customHeight="1" x14ac:dyDescent="0.25">
      <c r="A16" s="229"/>
      <c r="B16" s="316"/>
      <c r="C16" s="316"/>
      <c r="D16" s="273"/>
      <c r="E16" s="274"/>
      <c r="F16" s="274"/>
      <c r="G16" s="274"/>
      <c r="H16" s="274"/>
      <c r="I16" s="274"/>
      <c r="J16" s="282">
        <f t="shared" si="0"/>
        <v>0</v>
      </c>
      <c r="K16" s="274"/>
      <c r="L16" s="274"/>
      <c r="M16" s="274"/>
      <c r="N16" s="274"/>
      <c r="O16" s="274"/>
      <c r="P16" s="274"/>
      <c r="Q16" s="282">
        <f t="shared" si="1"/>
        <v>0</v>
      </c>
      <c r="R16" s="275">
        <f t="shared" si="2"/>
        <v>0</v>
      </c>
      <c r="S16" s="280">
        <f t="shared" si="9"/>
        <v>0</v>
      </c>
      <c r="T16" s="275">
        <f t="shared" si="3"/>
        <v>1</v>
      </c>
      <c r="U16" s="235">
        <v>100</v>
      </c>
      <c r="V16" s="236" t="str">
        <f t="shared" si="4"/>
        <v/>
      </c>
      <c r="W16" s="236" t="str">
        <f t="shared" si="5"/>
        <v/>
      </c>
      <c r="X16" s="236" t="str">
        <f t="shared" si="6"/>
        <v/>
      </c>
      <c r="Y16" s="236" t="str">
        <f t="shared" si="7"/>
        <v/>
      </c>
      <c r="Z16" s="236" t="str">
        <f t="shared" si="8"/>
        <v>x</v>
      </c>
      <c r="AA16" s="237"/>
      <c r="AB16" s="238"/>
      <c r="AC16" s="239"/>
      <c r="AD16" s="246"/>
      <c r="AE16" s="246"/>
      <c r="AF16" s="239"/>
      <c r="AG16" s="239"/>
      <c r="AH16" s="239"/>
      <c r="AI16" s="239"/>
      <c r="AJ16" s="239"/>
      <c r="AK16" s="239"/>
      <c r="AL16" s="239"/>
      <c r="AM16" s="239"/>
      <c r="AN16" s="239"/>
      <c r="AO16" s="239"/>
      <c r="AP16" s="239"/>
      <c r="AQ16" s="239"/>
      <c r="AR16" s="239"/>
      <c r="AS16" s="239"/>
      <c r="AT16" s="239"/>
      <c r="AU16" s="239"/>
      <c r="AV16" s="239"/>
      <c r="AW16" s="239"/>
      <c r="AX16" s="239"/>
      <c r="AY16" s="239"/>
      <c r="AZ16" s="239"/>
      <c r="BA16" s="239"/>
      <c r="BB16" s="240"/>
      <c r="BW16" s="242" t="s">
        <v>217</v>
      </c>
      <c r="BX16" s="243" t="s">
        <v>218</v>
      </c>
    </row>
    <row r="17" spans="1:76" s="241" customFormat="1" ht="26.25" customHeight="1" x14ac:dyDescent="0.25">
      <c r="A17" s="229"/>
      <c r="B17" s="309"/>
      <c r="C17" s="309"/>
      <c r="D17" s="276"/>
      <c r="E17" s="277"/>
      <c r="F17" s="277"/>
      <c r="G17" s="277"/>
      <c r="H17" s="277"/>
      <c r="I17" s="277"/>
      <c r="J17" s="282">
        <f t="shared" si="0"/>
        <v>0</v>
      </c>
      <c r="K17" s="277"/>
      <c r="L17" s="277"/>
      <c r="M17" s="277"/>
      <c r="N17" s="277"/>
      <c r="O17" s="277"/>
      <c r="P17" s="277"/>
      <c r="Q17" s="282">
        <f t="shared" si="1"/>
        <v>0</v>
      </c>
      <c r="R17" s="275">
        <f t="shared" si="2"/>
        <v>0</v>
      </c>
      <c r="S17" s="280">
        <f t="shared" si="9"/>
        <v>0</v>
      </c>
      <c r="T17" s="275">
        <f t="shared" si="3"/>
        <v>1</v>
      </c>
      <c r="U17" s="235">
        <v>100</v>
      </c>
      <c r="V17" s="236" t="str">
        <f t="shared" si="4"/>
        <v/>
      </c>
      <c r="W17" s="236" t="str">
        <f t="shared" si="5"/>
        <v/>
      </c>
      <c r="X17" s="236" t="str">
        <f t="shared" si="6"/>
        <v/>
      </c>
      <c r="Y17" s="236" t="str">
        <f t="shared" si="7"/>
        <v/>
      </c>
      <c r="Z17" s="236" t="str">
        <f t="shared" si="8"/>
        <v>x</v>
      </c>
      <c r="AA17" s="237"/>
      <c r="AB17" s="238"/>
      <c r="AC17" s="239"/>
      <c r="AD17" s="246"/>
      <c r="AE17" s="246"/>
      <c r="AF17" s="239"/>
      <c r="AG17" s="239"/>
      <c r="AH17" s="239"/>
      <c r="AI17" s="239"/>
      <c r="AJ17" s="239"/>
      <c r="AK17" s="239"/>
      <c r="AL17" s="239"/>
      <c r="AM17" s="239"/>
      <c r="AN17" s="239"/>
      <c r="AO17" s="239"/>
      <c r="AP17" s="239"/>
      <c r="AQ17" s="239"/>
      <c r="AR17" s="239"/>
      <c r="AS17" s="239"/>
      <c r="AT17" s="239"/>
      <c r="AU17" s="239"/>
      <c r="AV17" s="239"/>
      <c r="AW17" s="239"/>
      <c r="AX17" s="239"/>
      <c r="AY17" s="239"/>
      <c r="AZ17" s="239"/>
      <c r="BA17" s="239"/>
      <c r="BB17" s="240"/>
      <c r="BW17" s="242"/>
      <c r="BX17" s="243"/>
    </row>
    <row r="18" spans="1:76" s="241" customFormat="1" ht="26.25" customHeight="1" x14ac:dyDescent="0.25">
      <c r="A18" s="229"/>
      <c r="B18" s="309"/>
      <c r="C18" s="309"/>
      <c r="D18" s="276"/>
      <c r="E18" s="277"/>
      <c r="F18" s="277"/>
      <c r="G18" s="277"/>
      <c r="H18" s="277"/>
      <c r="I18" s="277"/>
      <c r="J18" s="282">
        <f t="shared" si="0"/>
        <v>0</v>
      </c>
      <c r="K18" s="277"/>
      <c r="L18" s="277"/>
      <c r="M18" s="277"/>
      <c r="N18" s="277"/>
      <c r="O18" s="277"/>
      <c r="P18" s="277"/>
      <c r="Q18" s="282">
        <f t="shared" si="1"/>
        <v>0</v>
      </c>
      <c r="R18" s="275">
        <f t="shared" si="2"/>
        <v>0</v>
      </c>
      <c r="S18" s="280">
        <f t="shared" si="9"/>
        <v>0</v>
      </c>
      <c r="T18" s="275">
        <f t="shared" si="3"/>
        <v>0</v>
      </c>
      <c r="U18" s="278"/>
      <c r="V18" s="236" t="str">
        <f t="shared" si="4"/>
        <v>x</v>
      </c>
      <c r="W18" s="236" t="str">
        <f t="shared" si="5"/>
        <v/>
      </c>
      <c r="X18" s="236" t="str">
        <f t="shared" si="6"/>
        <v/>
      </c>
      <c r="Y18" s="236" t="str">
        <f t="shared" si="7"/>
        <v/>
      </c>
      <c r="Z18" s="236" t="str">
        <f t="shared" si="8"/>
        <v/>
      </c>
      <c r="AA18" s="237"/>
      <c r="AB18" s="238"/>
      <c r="AC18" s="239"/>
      <c r="AD18" s="246"/>
      <c r="AE18" s="246"/>
      <c r="AF18" s="239"/>
      <c r="AG18" s="239"/>
      <c r="AH18" s="239"/>
      <c r="AI18" s="239"/>
      <c r="AJ18" s="239"/>
      <c r="AK18" s="239"/>
      <c r="AL18" s="239"/>
      <c r="AM18" s="239"/>
      <c r="AN18" s="239"/>
      <c r="AO18" s="239"/>
      <c r="AP18" s="239"/>
      <c r="AQ18" s="239"/>
      <c r="AR18" s="239"/>
      <c r="AS18" s="239"/>
      <c r="AT18" s="239"/>
      <c r="AU18" s="239"/>
      <c r="AV18" s="239"/>
      <c r="AW18" s="239"/>
      <c r="AX18" s="239"/>
      <c r="AY18" s="239"/>
      <c r="AZ18" s="239"/>
      <c r="BA18" s="239"/>
      <c r="BB18" s="240"/>
      <c r="BW18" s="242"/>
      <c r="BX18" s="243"/>
    </row>
    <row r="19" spans="1:76" s="241" customFormat="1" ht="26.25" customHeight="1" x14ac:dyDescent="0.25">
      <c r="A19" s="229"/>
      <c r="B19" s="309"/>
      <c r="C19" s="309"/>
      <c r="D19" s="273"/>
      <c r="E19" s="274"/>
      <c r="F19" s="274"/>
      <c r="G19" s="274"/>
      <c r="H19" s="274"/>
      <c r="I19" s="274"/>
      <c r="J19" s="282">
        <f t="shared" si="0"/>
        <v>0</v>
      </c>
      <c r="K19" s="274"/>
      <c r="L19" s="274"/>
      <c r="M19" s="274"/>
      <c r="N19" s="274"/>
      <c r="O19" s="274"/>
      <c r="P19" s="274"/>
      <c r="Q19" s="282">
        <f t="shared" si="1"/>
        <v>0</v>
      </c>
      <c r="R19" s="275">
        <f t="shared" si="2"/>
        <v>0</v>
      </c>
      <c r="S19" s="280">
        <f t="shared" si="9"/>
        <v>0</v>
      </c>
      <c r="T19" s="275">
        <f t="shared" si="3"/>
        <v>0</v>
      </c>
      <c r="U19" s="278"/>
      <c r="V19" s="236" t="str">
        <f t="shared" si="4"/>
        <v>x</v>
      </c>
      <c r="W19" s="236" t="str">
        <f t="shared" si="5"/>
        <v/>
      </c>
      <c r="X19" s="236" t="str">
        <f t="shared" si="6"/>
        <v/>
      </c>
      <c r="Y19" s="236" t="str">
        <f t="shared" si="7"/>
        <v/>
      </c>
      <c r="Z19" s="236" t="str">
        <f t="shared" si="8"/>
        <v/>
      </c>
      <c r="AA19" s="237"/>
      <c r="AB19" s="238"/>
      <c r="BW19" s="242" t="s">
        <v>272</v>
      </c>
      <c r="BX19" s="243" t="s">
        <v>273</v>
      </c>
    </row>
    <row r="20" spans="1:76" s="241" customFormat="1" ht="26.25" customHeight="1" x14ac:dyDescent="0.25">
      <c r="A20" s="229"/>
      <c r="B20" s="309"/>
      <c r="C20" s="309"/>
      <c r="D20" s="273"/>
      <c r="E20" s="274"/>
      <c r="F20" s="274"/>
      <c r="G20" s="274"/>
      <c r="H20" s="274"/>
      <c r="I20" s="274"/>
      <c r="J20" s="282">
        <f t="shared" si="0"/>
        <v>0</v>
      </c>
      <c r="K20" s="274"/>
      <c r="L20" s="274"/>
      <c r="M20" s="274"/>
      <c r="N20" s="274"/>
      <c r="O20" s="274"/>
      <c r="P20" s="274"/>
      <c r="Q20" s="282">
        <f t="shared" si="1"/>
        <v>0</v>
      </c>
      <c r="R20" s="275">
        <f t="shared" si="2"/>
        <v>0</v>
      </c>
      <c r="S20" s="280">
        <f t="shared" si="9"/>
        <v>0</v>
      </c>
      <c r="T20" s="275">
        <f t="shared" si="3"/>
        <v>1</v>
      </c>
      <c r="U20" s="235">
        <v>100</v>
      </c>
      <c r="V20" s="236" t="str">
        <f t="shared" si="4"/>
        <v/>
      </c>
      <c r="W20" s="236" t="str">
        <f t="shared" si="5"/>
        <v/>
      </c>
      <c r="X20" s="236" t="str">
        <f t="shared" si="6"/>
        <v/>
      </c>
      <c r="Y20" s="236" t="str">
        <f t="shared" si="7"/>
        <v/>
      </c>
      <c r="Z20" s="236" t="str">
        <f t="shared" si="8"/>
        <v>x</v>
      </c>
      <c r="AA20" s="237"/>
      <c r="AB20" s="238"/>
      <c r="AC20" s="239"/>
      <c r="AD20" s="246"/>
      <c r="AE20" s="246"/>
      <c r="AF20" s="239"/>
      <c r="AG20" s="239"/>
      <c r="AH20" s="239"/>
      <c r="AI20" s="239"/>
      <c r="AJ20" s="239"/>
      <c r="AK20" s="239"/>
      <c r="AL20" s="239"/>
      <c r="AM20" s="239"/>
      <c r="AN20" s="239"/>
      <c r="AO20" s="239"/>
      <c r="AP20" s="239"/>
      <c r="AQ20" s="239"/>
      <c r="AR20" s="239"/>
      <c r="AS20" s="239"/>
      <c r="AT20" s="239"/>
      <c r="AU20" s="239"/>
      <c r="AV20" s="239"/>
      <c r="AW20" s="239"/>
      <c r="AX20" s="239"/>
      <c r="AY20" s="239"/>
      <c r="AZ20" s="239"/>
      <c r="BA20" s="239"/>
      <c r="BB20" s="240"/>
      <c r="BW20" s="242" t="s">
        <v>217</v>
      </c>
      <c r="BX20" s="243" t="s">
        <v>218</v>
      </c>
    </row>
    <row r="21" spans="1:76" s="241" customFormat="1" ht="26.25" customHeight="1" x14ac:dyDescent="0.25">
      <c r="A21" s="229"/>
      <c r="B21" s="309"/>
      <c r="C21" s="309"/>
      <c r="D21" s="276"/>
      <c r="E21" s="277"/>
      <c r="F21" s="277"/>
      <c r="G21" s="277"/>
      <c r="H21" s="277"/>
      <c r="I21" s="277"/>
      <c r="J21" s="282">
        <f t="shared" si="0"/>
        <v>0</v>
      </c>
      <c r="K21" s="277"/>
      <c r="L21" s="277"/>
      <c r="M21" s="277"/>
      <c r="N21" s="277"/>
      <c r="O21" s="277"/>
      <c r="P21" s="277"/>
      <c r="Q21" s="282">
        <f t="shared" si="1"/>
        <v>0</v>
      </c>
      <c r="R21" s="275">
        <f t="shared" si="2"/>
        <v>0</v>
      </c>
      <c r="S21" s="280">
        <f t="shared" si="9"/>
        <v>0</v>
      </c>
      <c r="T21" s="275">
        <f t="shared" si="3"/>
        <v>1</v>
      </c>
      <c r="U21" s="235">
        <v>100</v>
      </c>
      <c r="V21" s="236" t="str">
        <f t="shared" si="4"/>
        <v/>
      </c>
      <c r="W21" s="236" t="str">
        <f t="shared" si="5"/>
        <v/>
      </c>
      <c r="X21" s="236" t="str">
        <f t="shared" si="6"/>
        <v/>
      </c>
      <c r="Y21" s="236" t="str">
        <f t="shared" si="7"/>
        <v/>
      </c>
      <c r="Z21" s="236" t="str">
        <f t="shared" si="8"/>
        <v>x</v>
      </c>
      <c r="AA21" s="237"/>
      <c r="AB21" s="238"/>
      <c r="AC21" s="239"/>
      <c r="AD21" s="246"/>
      <c r="AE21" s="246"/>
      <c r="AF21" s="239"/>
      <c r="AG21" s="239"/>
      <c r="AH21" s="239"/>
      <c r="AI21" s="239"/>
      <c r="AJ21" s="239"/>
      <c r="AK21" s="239"/>
      <c r="AL21" s="239"/>
      <c r="AM21" s="239"/>
      <c r="AN21" s="239"/>
      <c r="AO21" s="239"/>
      <c r="AP21" s="239"/>
      <c r="AQ21" s="239"/>
      <c r="AR21" s="239"/>
      <c r="AS21" s="239"/>
      <c r="AT21" s="239"/>
      <c r="AU21" s="239"/>
      <c r="AV21" s="239"/>
      <c r="AW21" s="239"/>
      <c r="AX21" s="239"/>
      <c r="AY21" s="239"/>
      <c r="AZ21" s="239"/>
      <c r="BA21" s="239"/>
      <c r="BB21" s="240"/>
      <c r="BW21" s="242"/>
      <c r="BX21" s="243"/>
    </row>
    <row r="22" spans="1:76" s="241" customFormat="1" ht="26.25" customHeight="1" x14ac:dyDescent="0.25">
      <c r="A22" s="229"/>
      <c r="B22" s="309"/>
      <c r="C22" s="309"/>
      <c r="D22" s="276"/>
      <c r="E22" s="277"/>
      <c r="F22" s="277"/>
      <c r="G22" s="277"/>
      <c r="H22" s="277"/>
      <c r="I22" s="277"/>
      <c r="J22" s="282">
        <f t="shared" si="0"/>
        <v>0</v>
      </c>
      <c r="K22" s="277"/>
      <c r="L22" s="277"/>
      <c r="M22" s="277"/>
      <c r="N22" s="277"/>
      <c r="O22" s="277"/>
      <c r="P22" s="277"/>
      <c r="Q22" s="282">
        <f t="shared" si="1"/>
        <v>0</v>
      </c>
      <c r="R22" s="275">
        <f t="shared" si="2"/>
        <v>0</v>
      </c>
      <c r="S22" s="280">
        <f t="shared" si="9"/>
        <v>0</v>
      </c>
      <c r="T22" s="275">
        <f t="shared" si="3"/>
        <v>0</v>
      </c>
      <c r="U22" s="278"/>
      <c r="V22" s="236" t="str">
        <f t="shared" si="4"/>
        <v>x</v>
      </c>
      <c r="W22" s="236" t="str">
        <f t="shared" si="5"/>
        <v/>
      </c>
      <c r="X22" s="236" t="str">
        <f t="shared" si="6"/>
        <v/>
      </c>
      <c r="Y22" s="236" t="str">
        <f t="shared" si="7"/>
        <v/>
      </c>
      <c r="Z22" s="236" t="str">
        <f t="shared" si="8"/>
        <v/>
      </c>
      <c r="AA22" s="237"/>
      <c r="AB22" s="238"/>
      <c r="AC22" s="239"/>
      <c r="AD22" s="246"/>
      <c r="AE22" s="246"/>
      <c r="AF22" s="239"/>
      <c r="AG22" s="239"/>
      <c r="AH22" s="239"/>
      <c r="AI22" s="239"/>
      <c r="AJ22" s="239"/>
      <c r="AK22" s="239"/>
      <c r="AL22" s="239"/>
      <c r="AM22" s="239"/>
      <c r="AN22" s="239"/>
      <c r="AO22" s="239"/>
      <c r="AP22" s="239"/>
      <c r="AQ22" s="239"/>
      <c r="AR22" s="239"/>
      <c r="AS22" s="239"/>
      <c r="AT22" s="239"/>
      <c r="AU22" s="239"/>
      <c r="AV22" s="239"/>
      <c r="AW22" s="239"/>
      <c r="AX22" s="239"/>
      <c r="AY22" s="239"/>
      <c r="AZ22" s="239"/>
      <c r="BA22" s="239"/>
      <c r="BB22" s="240"/>
      <c r="BW22" s="242"/>
      <c r="BX22" s="243"/>
    </row>
    <row r="23" spans="1:76" s="241" customFormat="1" ht="26.25" customHeight="1" x14ac:dyDescent="0.25">
      <c r="A23" s="229"/>
      <c r="B23" s="309"/>
      <c r="C23" s="309"/>
      <c r="D23" s="273"/>
      <c r="E23" s="274"/>
      <c r="F23" s="274"/>
      <c r="G23" s="274"/>
      <c r="H23" s="274"/>
      <c r="I23" s="274"/>
      <c r="J23" s="282">
        <f t="shared" si="0"/>
        <v>0</v>
      </c>
      <c r="K23" s="274"/>
      <c r="L23" s="274"/>
      <c r="M23" s="274"/>
      <c r="N23" s="274"/>
      <c r="O23" s="274"/>
      <c r="P23" s="274"/>
      <c r="Q23" s="282">
        <f t="shared" si="1"/>
        <v>0</v>
      </c>
      <c r="R23" s="275">
        <f t="shared" si="2"/>
        <v>0</v>
      </c>
      <c r="S23" s="280">
        <f t="shared" si="9"/>
        <v>0</v>
      </c>
      <c r="T23" s="275">
        <f t="shared" si="3"/>
        <v>0</v>
      </c>
      <c r="U23" s="278"/>
      <c r="V23" s="236" t="str">
        <f t="shared" si="4"/>
        <v>x</v>
      </c>
      <c r="W23" s="236" t="str">
        <f t="shared" si="5"/>
        <v/>
      </c>
      <c r="X23" s="236" t="str">
        <f t="shared" si="6"/>
        <v/>
      </c>
      <c r="Y23" s="236" t="str">
        <f t="shared" si="7"/>
        <v/>
      </c>
      <c r="Z23" s="236" t="str">
        <f t="shared" si="8"/>
        <v/>
      </c>
      <c r="AA23" s="237"/>
      <c r="AB23" s="238"/>
      <c r="BW23" s="242" t="s">
        <v>272</v>
      </c>
      <c r="BX23" s="243" t="s">
        <v>273</v>
      </c>
    </row>
    <row r="24" spans="1:76" s="241" customFormat="1" ht="26.25" customHeight="1" x14ac:dyDescent="0.25">
      <c r="A24" s="229"/>
      <c r="B24" s="309"/>
      <c r="C24" s="309"/>
      <c r="D24" s="273"/>
      <c r="E24" s="274"/>
      <c r="F24" s="274"/>
      <c r="G24" s="274"/>
      <c r="H24" s="274"/>
      <c r="I24" s="274"/>
      <c r="J24" s="282">
        <f t="shared" si="0"/>
        <v>0</v>
      </c>
      <c r="K24" s="274"/>
      <c r="L24" s="274"/>
      <c r="M24" s="274"/>
      <c r="N24" s="274"/>
      <c r="O24" s="274"/>
      <c r="P24" s="274"/>
      <c r="Q24" s="282">
        <f t="shared" si="1"/>
        <v>0</v>
      </c>
      <c r="R24" s="275">
        <f t="shared" si="2"/>
        <v>0</v>
      </c>
      <c r="S24" s="280">
        <f t="shared" si="9"/>
        <v>0</v>
      </c>
      <c r="T24" s="275">
        <f t="shared" si="3"/>
        <v>1</v>
      </c>
      <c r="U24" s="235">
        <v>100</v>
      </c>
      <c r="V24" s="236" t="str">
        <f t="shared" si="4"/>
        <v/>
      </c>
      <c r="W24" s="236" t="str">
        <f t="shared" si="5"/>
        <v/>
      </c>
      <c r="X24" s="236" t="str">
        <f t="shared" si="6"/>
        <v/>
      </c>
      <c r="Y24" s="236" t="str">
        <f t="shared" si="7"/>
        <v/>
      </c>
      <c r="Z24" s="236" t="str">
        <f t="shared" si="8"/>
        <v>x</v>
      </c>
      <c r="AA24" s="237"/>
      <c r="AB24" s="238"/>
      <c r="AC24" s="239"/>
      <c r="AD24" s="246"/>
      <c r="AE24" s="246"/>
      <c r="AF24" s="239"/>
      <c r="AG24" s="239"/>
      <c r="AH24" s="239"/>
      <c r="AI24" s="239"/>
      <c r="AJ24" s="239"/>
      <c r="AK24" s="239"/>
      <c r="AL24" s="239"/>
      <c r="AM24" s="239"/>
      <c r="AN24" s="239"/>
      <c r="AO24" s="239"/>
      <c r="AP24" s="239"/>
      <c r="AQ24" s="239"/>
      <c r="AR24" s="239"/>
      <c r="AS24" s="239"/>
      <c r="AT24" s="239"/>
      <c r="AU24" s="239"/>
      <c r="AV24" s="239"/>
      <c r="AW24" s="239"/>
      <c r="AX24" s="239"/>
      <c r="AY24" s="239"/>
      <c r="AZ24" s="239"/>
      <c r="BA24" s="239"/>
      <c r="BB24" s="240"/>
      <c r="BW24" s="242" t="s">
        <v>217</v>
      </c>
      <c r="BX24" s="243" t="s">
        <v>218</v>
      </c>
    </row>
    <row r="25" spans="1:76" s="241" customFormat="1" ht="26.25" customHeight="1" x14ac:dyDescent="0.25">
      <c r="A25" s="229"/>
      <c r="B25" s="309"/>
      <c r="C25" s="309"/>
      <c r="D25" s="276"/>
      <c r="E25" s="277"/>
      <c r="F25" s="277"/>
      <c r="G25" s="277"/>
      <c r="H25" s="277"/>
      <c r="I25" s="277"/>
      <c r="J25" s="282">
        <f t="shared" si="0"/>
        <v>0</v>
      </c>
      <c r="K25" s="277"/>
      <c r="L25" s="277"/>
      <c r="M25" s="277"/>
      <c r="N25" s="277"/>
      <c r="O25" s="277"/>
      <c r="P25" s="277"/>
      <c r="Q25" s="282">
        <f t="shared" si="1"/>
        <v>0</v>
      </c>
      <c r="R25" s="275">
        <f t="shared" si="2"/>
        <v>0</v>
      </c>
      <c r="S25" s="280">
        <f t="shared" si="9"/>
        <v>0</v>
      </c>
      <c r="T25" s="275">
        <f t="shared" si="3"/>
        <v>1</v>
      </c>
      <c r="U25" s="235">
        <v>100</v>
      </c>
      <c r="V25" s="236" t="str">
        <f t="shared" si="4"/>
        <v/>
      </c>
      <c r="W25" s="236" t="str">
        <f t="shared" si="5"/>
        <v/>
      </c>
      <c r="X25" s="236" t="str">
        <f t="shared" si="6"/>
        <v/>
      </c>
      <c r="Y25" s="236" t="str">
        <f t="shared" si="7"/>
        <v/>
      </c>
      <c r="Z25" s="236" t="str">
        <f t="shared" si="8"/>
        <v>x</v>
      </c>
      <c r="AA25" s="237"/>
      <c r="AB25" s="238"/>
      <c r="AC25" s="239"/>
      <c r="AD25" s="246"/>
      <c r="AE25" s="246"/>
      <c r="AF25" s="239"/>
      <c r="AG25" s="239"/>
      <c r="AH25" s="239"/>
      <c r="AI25" s="239"/>
      <c r="AJ25" s="239"/>
      <c r="AK25" s="239"/>
      <c r="AL25" s="239"/>
      <c r="AM25" s="239"/>
      <c r="AN25" s="239"/>
      <c r="AO25" s="239"/>
      <c r="AP25" s="239"/>
      <c r="AQ25" s="239"/>
      <c r="AR25" s="239"/>
      <c r="AS25" s="239"/>
      <c r="AT25" s="239"/>
      <c r="AU25" s="239"/>
      <c r="AV25" s="239"/>
      <c r="AW25" s="239"/>
      <c r="AX25" s="239"/>
      <c r="AY25" s="239"/>
      <c r="AZ25" s="239"/>
      <c r="BA25" s="239"/>
      <c r="BB25" s="240"/>
      <c r="BW25" s="242"/>
      <c r="BX25" s="243"/>
    </row>
    <row r="26" spans="1:76" s="241" customFormat="1" ht="26.25" customHeight="1" x14ac:dyDescent="0.25">
      <c r="A26" s="229"/>
      <c r="B26" s="309"/>
      <c r="C26" s="309"/>
      <c r="D26" s="276"/>
      <c r="E26" s="277"/>
      <c r="F26" s="277"/>
      <c r="G26" s="277"/>
      <c r="H26" s="277"/>
      <c r="I26" s="277"/>
      <c r="J26" s="282">
        <f t="shared" si="0"/>
        <v>0</v>
      </c>
      <c r="K26" s="277"/>
      <c r="L26" s="277"/>
      <c r="M26" s="277"/>
      <c r="N26" s="277"/>
      <c r="O26" s="277"/>
      <c r="P26" s="277"/>
      <c r="Q26" s="282">
        <f t="shared" si="1"/>
        <v>0</v>
      </c>
      <c r="R26" s="275">
        <f t="shared" si="2"/>
        <v>0</v>
      </c>
      <c r="S26" s="280">
        <f t="shared" si="9"/>
        <v>0</v>
      </c>
      <c r="T26" s="275">
        <f t="shared" si="3"/>
        <v>0</v>
      </c>
      <c r="U26" s="278"/>
      <c r="V26" s="236" t="str">
        <f t="shared" si="4"/>
        <v>x</v>
      </c>
      <c r="W26" s="236" t="str">
        <f t="shared" si="5"/>
        <v/>
      </c>
      <c r="X26" s="236" t="str">
        <f t="shared" si="6"/>
        <v/>
      </c>
      <c r="Y26" s="236" t="str">
        <f t="shared" si="7"/>
        <v/>
      </c>
      <c r="Z26" s="236" t="str">
        <f t="shared" si="8"/>
        <v/>
      </c>
      <c r="AA26" s="237"/>
      <c r="AB26" s="238"/>
      <c r="AC26" s="239"/>
      <c r="AD26" s="246"/>
      <c r="AE26" s="246"/>
      <c r="AF26" s="239"/>
      <c r="AG26" s="239"/>
      <c r="AH26" s="239"/>
      <c r="AI26" s="239"/>
      <c r="AJ26" s="239"/>
      <c r="AK26" s="239"/>
      <c r="AL26" s="239"/>
      <c r="AM26" s="239"/>
      <c r="AN26" s="239"/>
      <c r="AO26" s="239"/>
      <c r="AP26" s="239"/>
      <c r="AQ26" s="239"/>
      <c r="AR26" s="239"/>
      <c r="AS26" s="239"/>
      <c r="AT26" s="239"/>
      <c r="AU26" s="239"/>
      <c r="AV26" s="239"/>
      <c r="AW26" s="239"/>
      <c r="AX26" s="239"/>
      <c r="AY26" s="239"/>
      <c r="AZ26" s="239"/>
      <c r="BA26" s="239"/>
      <c r="BB26" s="240"/>
      <c r="BW26" s="242"/>
      <c r="BX26" s="243"/>
    </row>
    <row r="27" spans="1:76" s="241" customFormat="1" ht="26.25" customHeight="1" x14ac:dyDescent="0.25">
      <c r="A27" s="229"/>
      <c r="B27" s="309"/>
      <c r="C27" s="309"/>
      <c r="D27" s="273"/>
      <c r="E27" s="274"/>
      <c r="F27" s="274"/>
      <c r="G27" s="274"/>
      <c r="H27" s="274"/>
      <c r="I27" s="274"/>
      <c r="J27" s="282">
        <f t="shared" si="0"/>
        <v>0</v>
      </c>
      <c r="K27" s="274"/>
      <c r="L27" s="274"/>
      <c r="M27" s="274"/>
      <c r="N27" s="274"/>
      <c r="O27" s="274"/>
      <c r="P27" s="274"/>
      <c r="Q27" s="282">
        <f t="shared" si="1"/>
        <v>0</v>
      </c>
      <c r="R27" s="275">
        <f t="shared" si="2"/>
        <v>0</v>
      </c>
      <c r="S27" s="280">
        <f t="shared" si="9"/>
        <v>0</v>
      </c>
      <c r="T27" s="275">
        <f t="shared" si="3"/>
        <v>0</v>
      </c>
      <c r="U27" s="278"/>
      <c r="V27" s="236" t="str">
        <f t="shared" si="4"/>
        <v>x</v>
      </c>
      <c r="W27" s="236" t="str">
        <f t="shared" si="5"/>
        <v/>
      </c>
      <c r="X27" s="236" t="str">
        <f t="shared" si="6"/>
        <v/>
      </c>
      <c r="Y27" s="236" t="str">
        <f t="shared" si="7"/>
        <v/>
      </c>
      <c r="Z27" s="236" t="str">
        <f t="shared" si="8"/>
        <v/>
      </c>
      <c r="AA27" s="237"/>
      <c r="AB27" s="238"/>
      <c r="BW27" s="242" t="s">
        <v>272</v>
      </c>
      <c r="BX27" s="243" t="s">
        <v>273</v>
      </c>
    </row>
    <row r="28" spans="1:76" s="241" customFormat="1" ht="26.25" customHeight="1" x14ac:dyDescent="0.25">
      <c r="A28" s="229"/>
      <c r="B28" s="309"/>
      <c r="C28" s="309"/>
      <c r="D28" s="273"/>
      <c r="E28" s="274"/>
      <c r="F28" s="274"/>
      <c r="G28" s="274"/>
      <c r="H28" s="274"/>
      <c r="I28" s="274"/>
      <c r="J28" s="282">
        <f t="shared" si="0"/>
        <v>0</v>
      </c>
      <c r="K28" s="274"/>
      <c r="L28" s="274"/>
      <c r="M28" s="274"/>
      <c r="N28" s="274"/>
      <c r="O28" s="274"/>
      <c r="P28" s="274"/>
      <c r="Q28" s="282">
        <f t="shared" si="1"/>
        <v>0</v>
      </c>
      <c r="R28" s="275">
        <f t="shared" si="2"/>
        <v>0</v>
      </c>
      <c r="S28" s="280">
        <f t="shared" si="9"/>
        <v>0</v>
      </c>
      <c r="T28" s="275">
        <f t="shared" si="3"/>
        <v>1</v>
      </c>
      <c r="U28" s="235">
        <v>100</v>
      </c>
      <c r="V28" s="236" t="str">
        <f t="shared" si="4"/>
        <v/>
      </c>
      <c r="W28" s="236" t="str">
        <f t="shared" si="5"/>
        <v/>
      </c>
      <c r="X28" s="236" t="str">
        <f t="shared" si="6"/>
        <v/>
      </c>
      <c r="Y28" s="236" t="str">
        <f t="shared" si="7"/>
        <v/>
      </c>
      <c r="Z28" s="236" t="str">
        <f t="shared" si="8"/>
        <v>x</v>
      </c>
      <c r="AA28" s="237"/>
      <c r="AB28" s="238"/>
      <c r="AC28" s="239"/>
      <c r="AD28" s="246"/>
      <c r="AE28" s="246"/>
      <c r="AF28" s="239"/>
      <c r="AG28" s="239"/>
      <c r="AH28" s="239"/>
      <c r="AI28" s="239"/>
      <c r="AJ28" s="239"/>
      <c r="AK28" s="239"/>
      <c r="AL28" s="239"/>
      <c r="AM28" s="239"/>
      <c r="AN28" s="239"/>
      <c r="AO28" s="239"/>
      <c r="AP28" s="239"/>
      <c r="AQ28" s="239"/>
      <c r="AR28" s="239"/>
      <c r="AS28" s="239"/>
      <c r="AT28" s="239"/>
      <c r="AU28" s="239"/>
      <c r="AV28" s="239"/>
      <c r="AW28" s="239"/>
      <c r="AX28" s="239"/>
      <c r="AY28" s="239"/>
      <c r="AZ28" s="239"/>
      <c r="BA28" s="239"/>
      <c r="BB28" s="240"/>
      <c r="BW28" s="242" t="s">
        <v>217</v>
      </c>
      <c r="BX28" s="243" t="s">
        <v>218</v>
      </c>
    </row>
    <row r="29" spans="1:76" s="241" customFormat="1" ht="26.25" customHeight="1" x14ac:dyDescent="0.25">
      <c r="A29" s="229"/>
      <c r="B29" s="309"/>
      <c r="C29" s="309"/>
      <c r="D29" s="276"/>
      <c r="E29" s="277"/>
      <c r="F29" s="277"/>
      <c r="G29" s="277"/>
      <c r="H29" s="277"/>
      <c r="I29" s="277"/>
      <c r="J29" s="282">
        <f t="shared" si="0"/>
        <v>0</v>
      </c>
      <c r="K29" s="277"/>
      <c r="L29" s="277"/>
      <c r="M29" s="277"/>
      <c r="N29" s="277"/>
      <c r="O29" s="277"/>
      <c r="P29" s="277"/>
      <c r="Q29" s="282">
        <f t="shared" si="1"/>
        <v>0</v>
      </c>
      <c r="R29" s="275">
        <f t="shared" si="2"/>
        <v>0</v>
      </c>
      <c r="S29" s="280">
        <f t="shared" si="9"/>
        <v>0</v>
      </c>
      <c r="T29" s="275">
        <f t="shared" si="3"/>
        <v>1</v>
      </c>
      <c r="U29" s="235">
        <v>100</v>
      </c>
      <c r="V29" s="236" t="str">
        <f t="shared" si="4"/>
        <v/>
      </c>
      <c r="W29" s="236" t="str">
        <f t="shared" si="5"/>
        <v/>
      </c>
      <c r="X29" s="236" t="str">
        <f t="shared" si="6"/>
        <v/>
      </c>
      <c r="Y29" s="236" t="str">
        <f t="shared" si="7"/>
        <v/>
      </c>
      <c r="Z29" s="236" t="str">
        <f t="shared" si="8"/>
        <v>x</v>
      </c>
      <c r="AA29" s="237"/>
      <c r="AB29" s="238"/>
      <c r="AC29" s="239"/>
      <c r="AD29" s="246"/>
      <c r="AE29" s="246"/>
      <c r="AF29" s="239"/>
      <c r="AG29" s="239"/>
      <c r="AH29" s="239"/>
      <c r="AI29" s="239"/>
      <c r="AJ29" s="239"/>
      <c r="AK29" s="239"/>
      <c r="AL29" s="239"/>
      <c r="AM29" s="239"/>
      <c r="AN29" s="239"/>
      <c r="AO29" s="239"/>
      <c r="AP29" s="239"/>
      <c r="AQ29" s="239"/>
      <c r="AR29" s="239"/>
      <c r="AS29" s="239"/>
      <c r="AT29" s="239"/>
      <c r="AU29" s="239"/>
      <c r="AV29" s="239"/>
      <c r="AW29" s="239"/>
      <c r="AX29" s="239"/>
      <c r="AY29" s="239"/>
      <c r="AZ29" s="239"/>
      <c r="BA29" s="239"/>
      <c r="BB29" s="240"/>
      <c r="BW29" s="242"/>
      <c r="BX29" s="243"/>
    </row>
    <row r="30" spans="1:76" s="241" customFormat="1" ht="26.25" customHeight="1" x14ac:dyDescent="0.25">
      <c r="A30" s="229"/>
      <c r="B30" s="309"/>
      <c r="C30" s="309"/>
      <c r="D30" s="276"/>
      <c r="E30" s="277"/>
      <c r="F30" s="277"/>
      <c r="G30" s="277"/>
      <c r="H30" s="277"/>
      <c r="I30" s="277"/>
      <c r="J30" s="282">
        <f t="shared" si="0"/>
        <v>0</v>
      </c>
      <c r="K30" s="277"/>
      <c r="L30" s="277"/>
      <c r="M30" s="277"/>
      <c r="N30" s="277"/>
      <c r="O30" s="277"/>
      <c r="P30" s="277"/>
      <c r="Q30" s="282">
        <f t="shared" si="1"/>
        <v>0</v>
      </c>
      <c r="R30" s="275">
        <f t="shared" si="2"/>
        <v>0</v>
      </c>
      <c r="S30" s="280">
        <f t="shared" si="9"/>
        <v>0</v>
      </c>
      <c r="T30" s="275">
        <f t="shared" si="3"/>
        <v>0</v>
      </c>
      <c r="U30" s="278"/>
      <c r="V30" s="236" t="str">
        <f t="shared" si="4"/>
        <v>x</v>
      </c>
      <c r="W30" s="236" t="str">
        <f t="shared" si="5"/>
        <v/>
      </c>
      <c r="X30" s="236" t="str">
        <f t="shared" si="6"/>
        <v/>
      </c>
      <c r="Y30" s="236" t="str">
        <f t="shared" si="7"/>
        <v/>
      </c>
      <c r="Z30" s="236" t="str">
        <f t="shared" si="8"/>
        <v/>
      </c>
      <c r="AA30" s="237"/>
      <c r="AB30" s="238"/>
      <c r="AC30" s="239"/>
      <c r="AD30" s="246"/>
      <c r="AE30" s="246"/>
      <c r="AF30" s="239"/>
      <c r="AG30" s="239"/>
      <c r="AH30" s="239"/>
      <c r="AI30" s="239"/>
      <c r="AJ30" s="239"/>
      <c r="AK30" s="239"/>
      <c r="AL30" s="239"/>
      <c r="AM30" s="239"/>
      <c r="AN30" s="239"/>
      <c r="AO30" s="239"/>
      <c r="AP30" s="239"/>
      <c r="AQ30" s="239"/>
      <c r="AR30" s="239"/>
      <c r="AS30" s="239"/>
      <c r="AT30" s="239"/>
      <c r="AU30" s="239"/>
      <c r="AV30" s="239"/>
      <c r="AW30" s="239"/>
      <c r="AX30" s="239"/>
      <c r="AY30" s="239"/>
      <c r="AZ30" s="239"/>
      <c r="BA30" s="239"/>
      <c r="BB30" s="240"/>
      <c r="BW30" s="242"/>
      <c r="BX30" s="243"/>
    </row>
    <row r="31" spans="1:76" s="241" customFormat="1" ht="26.25" customHeight="1" x14ac:dyDescent="0.25">
      <c r="A31" s="229"/>
      <c r="B31" s="309"/>
      <c r="C31" s="309"/>
      <c r="D31" s="273"/>
      <c r="E31" s="274"/>
      <c r="F31" s="274"/>
      <c r="G31" s="274"/>
      <c r="H31" s="274"/>
      <c r="I31" s="274"/>
      <c r="J31" s="282">
        <f t="shared" si="0"/>
        <v>0</v>
      </c>
      <c r="K31" s="274"/>
      <c r="L31" s="274"/>
      <c r="M31" s="274"/>
      <c r="N31" s="274"/>
      <c r="O31" s="274"/>
      <c r="P31" s="274"/>
      <c r="Q31" s="282">
        <f t="shared" si="1"/>
        <v>0</v>
      </c>
      <c r="R31" s="275">
        <f t="shared" si="2"/>
        <v>0</v>
      </c>
      <c r="S31" s="280">
        <f t="shared" si="9"/>
        <v>0</v>
      </c>
      <c r="T31" s="275">
        <f t="shared" si="3"/>
        <v>0</v>
      </c>
      <c r="U31" s="278"/>
      <c r="V31" s="236" t="str">
        <f t="shared" si="4"/>
        <v>x</v>
      </c>
      <c r="W31" s="236" t="str">
        <f t="shared" si="5"/>
        <v/>
      </c>
      <c r="X31" s="236" t="str">
        <f t="shared" si="6"/>
        <v/>
      </c>
      <c r="Y31" s="236" t="str">
        <f t="shared" si="7"/>
        <v/>
      </c>
      <c r="Z31" s="236" t="str">
        <f t="shared" si="8"/>
        <v/>
      </c>
      <c r="AA31" s="237"/>
      <c r="AB31" s="238"/>
      <c r="BW31" s="242" t="s">
        <v>272</v>
      </c>
      <c r="BX31" s="243" t="s">
        <v>273</v>
      </c>
    </row>
    <row r="32" spans="1:76" s="241" customFormat="1" ht="26.25" customHeight="1" x14ac:dyDescent="0.25">
      <c r="A32" s="229"/>
      <c r="B32" s="309"/>
      <c r="C32" s="309"/>
      <c r="D32" s="273"/>
      <c r="E32" s="274"/>
      <c r="F32" s="274"/>
      <c r="G32" s="274"/>
      <c r="H32" s="274"/>
      <c r="I32" s="274"/>
      <c r="J32" s="282">
        <f t="shared" si="0"/>
        <v>0</v>
      </c>
      <c r="K32" s="274"/>
      <c r="L32" s="274"/>
      <c r="M32" s="274"/>
      <c r="N32" s="274"/>
      <c r="O32" s="274"/>
      <c r="P32" s="274"/>
      <c r="Q32" s="282">
        <f t="shared" si="1"/>
        <v>0</v>
      </c>
      <c r="R32" s="275">
        <f t="shared" si="2"/>
        <v>0</v>
      </c>
      <c r="S32" s="280">
        <f t="shared" si="9"/>
        <v>0</v>
      </c>
      <c r="T32" s="275">
        <f t="shared" si="3"/>
        <v>1</v>
      </c>
      <c r="U32" s="235">
        <v>100</v>
      </c>
      <c r="V32" s="236" t="str">
        <f t="shared" si="4"/>
        <v/>
      </c>
      <c r="W32" s="236" t="str">
        <f t="shared" si="5"/>
        <v/>
      </c>
      <c r="X32" s="236" t="str">
        <f t="shared" si="6"/>
        <v/>
      </c>
      <c r="Y32" s="236" t="str">
        <f t="shared" si="7"/>
        <v/>
      </c>
      <c r="Z32" s="236" t="str">
        <f t="shared" si="8"/>
        <v>x</v>
      </c>
      <c r="AA32" s="237"/>
      <c r="AB32" s="238"/>
      <c r="AC32" s="239"/>
      <c r="AD32" s="246"/>
      <c r="AE32" s="246"/>
      <c r="AF32" s="239"/>
      <c r="AG32" s="239"/>
      <c r="AH32" s="239"/>
      <c r="AI32" s="239"/>
      <c r="AJ32" s="239"/>
      <c r="AK32" s="239"/>
      <c r="AL32" s="239"/>
      <c r="AM32" s="239"/>
      <c r="AN32" s="239"/>
      <c r="AO32" s="239"/>
      <c r="AP32" s="239"/>
      <c r="AQ32" s="239"/>
      <c r="AR32" s="239"/>
      <c r="AS32" s="239"/>
      <c r="AT32" s="239"/>
      <c r="AU32" s="239"/>
      <c r="AV32" s="239"/>
      <c r="AW32" s="239"/>
      <c r="AX32" s="239"/>
      <c r="AY32" s="239"/>
      <c r="AZ32" s="239"/>
      <c r="BA32" s="239"/>
      <c r="BB32" s="240"/>
      <c r="BW32" s="242" t="s">
        <v>217</v>
      </c>
      <c r="BX32" s="243" t="s">
        <v>218</v>
      </c>
    </row>
    <row r="33" spans="1:76" s="241" customFormat="1" ht="26.25" customHeight="1" x14ac:dyDescent="0.25">
      <c r="A33" s="229"/>
      <c r="B33" s="309"/>
      <c r="C33" s="309"/>
      <c r="D33" s="276"/>
      <c r="E33" s="277"/>
      <c r="F33" s="277"/>
      <c r="G33" s="277"/>
      <c r="H33" s="277"/>
      <c r="I33" s="277"/>
      <c r="J33" s="282">
        <f t="shared" si="0"/>
        <v>0</v>
      </c>
      <c r="K33" s="277"/>
      <c r="L33" s="277"/>
      <c r="M33" s="277"/>
      <c r="N33" s="277"/>
      <c r="O33" s="277"/>
      <c r="P33" s="277"/>
      <c r="Q33" s="282">
        <f t="shared" si="1"/>
        <v>0</v>
      </c>
      <c r="R33" s="275">
        <f t="shared" si="2"/>
        <v>0</v>
      </c>
      <c r="S33" s="280">
        <f t="shared" si="9"/>
        <v>0</v>
      </c>
      <c r="T33" s="275">
        <f t="shared" si="3"/>
        <v>1</v>
      </c>
      <c r="U33" s="235">
        <v>100</v>
      </c>
      <c r="V33" s="236" t="str">
        <f t="shared" si="4"/>
        <v/>
      </c>
      <c r="W33" s="236" t="str">
        <f t="shared" si="5"/>
        <v/>
      </c>
      <c r="X33" s="236" t="str">
        <f t="shared" si="6"/>
        <v/>
      </c>
      <c r="Y33" s="236" t="str">
        <f t="shared" si="7"/>
        <v/>
      </c>
      <c r="Z33" s="236" t="str">
        <f t="shared" si="8"/>
        <v>x</v>
      </c>
      <c r="AA33" s="237"/>
      <c r="AB33" s="238"/>
      <c r="AC33" s="239"/>
      <c r="AD33" s="246"/>
      <c r="AE33" s="246"/>
      <c r="AF33" s="239"/>
      <c r="AG33" s="239"/>
      <c r="AH33" s="239"/>
      <c r="AI33" s="239"/>
      <c r="AJ33" s="239"/>
      <c r="AK33" s="239"/>
      <c r="AL33" s="239"/>
      <c r="AM33" s="239"/>
      <c r="AN33" s="239"/>
      <c r="AO33" s="239"/>
      <c r="AP33" s="239"/>
      <c r="AQ33" s="239"/>
      <c r="AR33" s="239"/>
      <c r="AS33" s="239"/>
      <c r="AT33" s="239"/>
      <c r="AU33" s="239"/>
      <c r="AV33" s="239"/>
      <c r="AW33" s="239"/>
      <c r="AX33" s="239"/>
      <c r="AY33" s="239"/>
      <c r="AZ33" s="239"/>
      <c r="BA33" s="239"/>
      <c r="BB33" s="240"/>
      <c r="BW33" s="242"/>
      <c r="BX33" s="243"/>
    </row>
    <row r="34" spans="1:76" s="241" customFormat="1" ht="26.25" customHeight="1" x14ac:dyDescent="0.25">
      <c r="A34" s="229"/>
      <c r="B34" s="309"/>
      <c r="C34" s="309"/>
      <c r="D34" s="276"/>
      <c r="E34" s="277"/>
      <c r="F34" s="277"/>
      <c r="G34" s="277"/>
      <c r="H34" s="277"/>
      <c r="I34" s="277"/>
      <c r="J34" s="282">
        <f t="shared" si="0"/>
        <v>0</v>
      </c>
      <c r="K34" s="277"/>
      <c r="L34" s="277"/>
      <c r="M34" s="277"/>
      <c r="N34" s="277"/>
      <c r="O34" s="277"/>
      <c r="P34" s="277"/>
      <c r="Q34" s="282">
        <f t="shared" si="1"/>
        <v>0</v>
      </c>
      <c r="R34" s="275">
        <f t="shared" si="2"/>
        <v>0</v>
      </c>
      <c r="S34" s="280">
        <f t="shared" si="9"/>
        <v>0</v>
      </c>
      <c r="T34" s="275">
        <f t="shared" si="3"/>
        <v>0</v>
      </c>
      <c r="U34" s="278"/>
      <c r="V34" s="236" t="str">
        <f t="shared" si="4"/>
        <v>x</v>
      </c>
      <c r="W34" s="236" t="str">
        <f t="shared" si="5"/>
        <v/>
      </c>
      <c r="X34" s="236" t="str">
        <f t="shared" si="6"/>
        <v/>
      </c>
      <c r="Y34" s="236" t="str">
        <f t="shared" si="7"/>
        <v/>
      </c>
      <c r="Z34" s="236" t="str">
        <f t="shared" si="8"/>
        <v/>
      </c>
      <c r="AA34" s="237"/>
      <c r="AB34" s="238"/>
      <c r="AC34" s="239"/>
      <c r="AD34" s="246"/>
      <c r="AE34" s="246"/>
      <c r="AF34" s="239"/>
      <c r="AG34" s="239"/>
      <c r="AH34" s="239"/>
      <c r="AI34" s="239"/>
      <c r="AJ34" s="239"/>
      <c r="AK34" s="239"/>
      <c r="AL34" s="239"/>
      <c r="AM34" s="239"/>
      <c r="AN34" s="239"/>
      <c r="AO34" s="239"/>
      <c r="AP34" s="239"/>
      <c r="AQ34" s="239"/>
      <c r="AR34" s="239"/>
      <c r="AS34" s="239"/>
      <c r="AT34" s="239"/>
      <c r="AU34" s="239"/>
      <c r="AV34" s="239"/>
      <c r="AW34" s="239"/>
      <c r="AX34" s="239"/>
      <c r="AY34" s="239"/>
      <c r="AZ34" s="239"/>
      <c r="BA34" s="239"/>
      <c r="BB34" s="240"/>
      <c r="BW34" s="242"/>
      <c r="BX34" s="243"/>
    </row>
    <row r="35" spans="1:76" s="241" customFormat="1" ht="26.25" customHeight="1" x14ac:dyDescent="0.25">
      <c r="A35" s="229"/>
      <c r="B35" s="309"/>
      <c r="C35" s="309"/>
      <c r="D35" s="273"/>
      <c r="E35" s="274"/>
      <c r="F35" s="274"/>
      <c r="G35" s="274"/>
      <c r="H35" s="274"/>
      <c r="I35" s="274"/>
      <c r="J35" s="282">
        <f t="shared" si="0"/>
        <v>0</v>
      </c>
      <c r="K35" s="274"/>
      <c r="L35" s="274"/>
      <c r="M35" s="274"/>
      <c r="N35" s="274"/>
      <c r="O35" s="274"/>
      <c r="P35" s="274"/>
      <c r="Q35" s="282">
        <f t="shared" si="1"/>
        <v>0</v>
      </c>
      <c r="R35" s="275">
        <f t="shared" si="2"/>
        <v>0</v>
      </c>
      <c r="S35" s="280">
        <f t="shared" si="9"/>
        <v>0</v>
      </c>
      <c r="T35" s="275">
        <f t="shared" si="3"/>
        <v>0</v>
      </c>
      <c r="U35" s="278"/>
      <c r="V35" s="236" t="str">
        <f t="shared" si="4"/>
        <v>x</v>
      </c>
      <c r="W35" s="236" t="str">
        <f t="shared" si="5"/>
        <v/>
      </c>
      <c r="X35" s="236" t="str">
        <f t="shared" si="6"/>
        <v/>
      </c>
      <c r="Y35" s="236" t="str">
        <f t="shared" si="7"/>
        <v/>
      </c>
      <c r="Z35" s="236" t="str">
        <f t="shared" si="8"/>
        <v/>
      </c>
      <c r="AA35" s="237"/>
      <c r="AB35" s="238"/>
      <c r="BW35" s="242" t="s">
        <v>272</v>
      </c>
      <c r="BX35" s="243" t="s">
        <v>273</v>
      </c>
    </row>
    <row r="36" spans="1:76" s="62" customFormat="1" ht="33" customHeight="1" thickBot="1" x14ac:dyDescent="0.3">
      <c r="A36" s="224"/>
      <c r="B36" s="334"/>
      <c r="C36" s="334"/>
      <c r="D36" s="391" t="s">
        <v>324</v>
      </c>
      <c r="E36" s="392"/>
      <c r="F36" s="392"/>
      <c r="G36" s="392"/>
      <c r="H36" s="392"/>
      <c r="I36" s="393"/>
      <c r="J36" s="397">
        <f>SUM(J11:J15)</f>
        <v>50</v>
      </c>
      <c r="K36" s="334" t="s">
        <v>399</v>
      </c>
      <c r="L36" s="334"/>
      <c r="M36" s="334"/>
      <c r="N36" s="334"/>
      <c r="O36" s="334"/>
      <c r="P36" s="334"/>
      <c r="Q36" s="399">
        <f>SUM(Q11:Q15)</f>
        <v>44</v>
      </c>
      <c r="R36" s="401">
        <f>SUM(R11:R15)</f>
        <v>94</v>
      </c>
      <c r="S36" s="389">
        <f>SUM(S11:S15)</f>
        <v>94</v>
      </c>
      <c r="T36" s="279"/>
      <c r="U36" s="337"/>
      <c r="V36" s="339" t="s">
        <v>291</v>
      </c>
      <c r="W36" s="339"/>
      <c r="X36" s="339"/>
      <c r="Y36" s="339"/>
      <c r="Z36" s="339"/>
      <c r="AA36" s="306" t="s">
        <v>292</v>
      </c>
      <c r="AB36" s="226"/>
      <c r="BW36" s="154"/>
      <c r="BX36" s="155"/>
    </row>
    <row r="37" spans="1:76" s="62" customFormat="1" ht="32.25" customHeight="1" thickBot="1" x14ac:dyDescent="0.3">
      <c r="A37" s="224"/>
      <c r="B37" s="334"/>
      <c r="C37" s="334"/>
      <c r="D37" s="394"/>
      <c r="E37" s="395"/>
      <c r="F37" s="395"/>
      <c r="G37" s="395"/>
      <c r="H37" s="395"/>
      <c r="I37" s="396"/>
      <c r="J37" s="398"/>
      <c r="K37" s="334"/>
      <c r="L37" s="334"/>
      <c r="M37" s="334"/>
      <c r="N37" s="334"/>
      <c r="O37" s="334"/>
      <c r="P37" s="334"/>
      <c r="Q37" s="400"/>
      <c r="R37" s="402"/>
      <c r="S37" s="390"/>
      <c r="T37" s="279"/>
      <c r="U37" s="338"/>
      <c r="V37" s="157"/>
      <c r="W37" s="267" t="e">
        <f>IF(W11="x",T11*S11)+IF(#REF!="x",#REF!*#REF!)+IF(#REF!="x",#REF!*#REF!)+IF(#REF!="x",#REF!*#REF!)+IF(#REF!="x",#REF!*#REF!)+IF(#REF!="x",#REF!*#REF!)+IF(#REF!="x",#REF!*#REF!)+IF(W12="x",T12*S12)+IF(W13="x",T13*S13)+IF(#REF!="x",#REF!*#REF!)+IF(#REF!="x",#REF!*#REF!)+IF(#REF!="x",#REF!*#REF!)+IF(W14="x",T14*S14)+IF(#REF!="x",#REF!*#REF!)+IF(#REF!="x",#REF!*#REF!)+IF(#REF!="x",#REF!*#REF!)+IF(W15="x",T15*S15)+IF(#REF!="x",#REF!*#REF!)+IF(#REF!="x",#REF!*#REF!)+IF(#REF!="x",#REF!*#REF!)+IF(W16="x",T16*S16)+IF(W17="x",T17*S17)+IF(W18="x",T18*S18)+IF(W19="x",T19*S19)+IF(W20="x",T20*S20)+IF(W21="x",T21*S21)+IF(W22="x",T22*S22)+IF(W23="x",T23*S23)+IF(W24="x",T24*S24)+IF(W25="x",T25*S25)+IF(W26="x",T26*S26)+IF(W27="x",T27*S27)+IF(W28="x",T28*S28)+IF(W29="x",T29*S29)+IF(W30="x",T30*S30)+IF(W31="x",T31*S31)+IF(W32="x",T32*S32)+IF(W33="x",T33*S33)+IF(W34="x",T34*S34)+IF(W35="x",T35*S35)</f>
        <v>#REF!</v>
      </c>
      <c r="X37" s="267" t="e">
        <f>IF(X11="x",T11*S11)+IF(#REF!="x",#REF!*#REF!)+IF(#REF!="x",#REF!*#REF!)+IF(#REF!="x",#REF!*#REF!)+IF(#REF!="x",#REF!*#REF!)+IF(#REF!="x",#REF!*#REF!)+IF(#REF!="x",#REF!*#REF!)+IF(X12="x",T12*S12)+IF(X13="x",T13*S13)+IF(#REF!="x",#REF!*#REF!)+IF(#REF!="x",#REF!*#REF!)+IF(#REF!="x",#REF!*#REF!)+IF(X14="x",T14*S14)+IF(#REF!="x",#REF!*#REF!)+IF(#REF!="x",#REF!*#REF!)+IF(#REF!="x",#REF!*#REF!)+IF(X15="x",T15*S15)+IF(#REF!="x",#REF!*#REF!)+IF(#REF!="x",#REF!*#REF!)+IF(#REF!="x",#REF!*#REF!)+IF(X16="x",T16*S16)+IF(X17="x",T17*S17)+IF(X18="x",T18*S18)+IF(X19="x",T19*S19)+IF(X20="x",T20*S20)+IF(X21="x",T21*S21)+IF(X22="x",T22*S22)+IF(X23="x",T23*S23)+IF(X24="x",T24*S24)+IF(X25="x",T25*S25)+IF(X26="x",T26*S26)+IF(X27="x",T27*S27)+IF(X28="x",T28*S28)+IF(X29="x",T29*S29)+IF(X30="x",T30*S30)+IF(X31="x",T31*S31)+IF(X32="x",T32*S32)+IF(X33="x",T33*S33)+IF(X34="x",T34*S34)+IF(X35="x",T35*S35)</f>
        <v>#REF!</v>
      </c>
      <c r="Y37" s="267" t="e">
        <f>IF(Y11="x",T11*S11)+IF(#REF!="x",#REF!*#REF!)+IF(#REF!="x",#REF!*#REF!)+IF(#REF!="x",#REF!*#REF!)+IF(#REF!="x",#REF!*#REF!)+IF(#REF!="x",#REF!*#REF!)+IF(#REF!="x",#REF!*#REF!)+IF(Y12="x",T12*S12)+IF(Y13="x",T13*S13)+IF(#REF!="x",#REF!*#REF!)+IF(#REF!="x",#REF!*#REF!)+IF(#REF!="x",#REF!*#REF!)+IF(Y14="x",T14*S14)+IF(#REF!="x",#REF!*#REF!)+IF(#REF!="x",#REF!*#REF!)+IF(#REF!="x",#REF!*#REF!)+IF(Y15="x",T15*S15)+IF(#REF!="x",#REF!*#REF!)+IF(#REF!="x",#REF!*#REF!)+IF(#REF!="x",#REF!*#REF!)+IF(Y16="x",T16*S16)+IF(Y17="x",T17*S17)+IF(Y18="x",T18*S18)+IF(Y19="x",T19*S19)+IF(Y20="x",T20*S20)+IF(Y21="x",T21*S21)+IF(Y22="x",T22*S22)+IF(Y23="x",T23*S23)+IF(Y24="x",T24*S24)+IF(Y25="x",T25*S25)+IF(Y26="x",T26*S26)+IF(Y27="x",T27*S27)+IF(Y28="x",T28*S28)+IF(Y29="x",T29*S29)+IF(Y30="x",T30*S30)+IF(Y31="x",T31*S31)+IF(Y32="x",T32*S32)+IF(Y33="x",T33*S33)+IF(Y34="x",T34*S34)+IF(Y35="x",T35*S35)</f>
        <v>#REF!</v>
      </c>
      <c r="Z37" s="267" t="e">
        <f>IF(Z11="x",T11*S11)+IF(#REF!="x",#REF!*#REF!)+IF(#REF!="x",#REF!*#REF!)+IF(#REF!="x",#REF!*#REF!)+IF(#REF!="x",#REF!*#REF!)+IF(#REF!="x",#REF!*#REF!)+IF(#REF!="x",#REF!*#REF!)+IF(Z12="x",T12*S12)+IF(Z13="x",T13*S13)+IF(#REF!="x",#REF!*#REF!)+IF(#REF!="x",#REF!*#REF!)+IF(#REF!="x",#REF!*#REF!)+IF(Z14="x",T14*S14)+IF(#REF!="x",#REF!*#REF!)+IF(#REF!="x",#REF!*#REF!)+IF(#REF!="x",#REF!*#REF!)+IF(Z15="x",T15*S15)+IF(#REF!="x",#REF!*#REF!)+IF(#REF!="x",#REF!*#REF!)+IF(#REF!="x",#REF!*#REF!)+IF(Z16="x",T16*S16)+IF(Z17="x",T17*S17)+IF(Z18="x",T18*S18)+IF(Z19="x",T19*S19)+IF(Z20="x",T20*S20)+IF(Z21="x",T21*S21)+IF(Z22="x",T22*S22)+IF(Z23="x",T23*S23)+IF(Z24="x",T24*S24)+IF(Z25="x",T25*S25)+IF(Z26="x",T26*S26)+IF(Z27="x",T27*S27)+IF(Z28="x",T28*S28)+IF(Z29="x",T29*S29)+IF(Z30="x",T30*S30)+IF(Z31="x",T31*S31)+IF(Z32="x",T32*S32)+IF(Z33="x",T33*S33)+IF(Z34="x",T34*S34)+IF(Z35="x",T35*S35)</f>
        <v>#REF!</v>
      </c>
      <c r="AA37" s="268" t="e">
        <f>SUM(W37:Z37)</f>
        <v>#REF!</v>
      </c>
      <c r="AB37" s="226"/>
      <c r="BW37" s="159"/>
      <c r="BX37" s="160"/>
    </row>
    <row r="38" spans="1:76" ht="18" hidden="1" customHeight="1" x14ac:dyDescent="0.25">
      <c r="A38" s="224"/>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226"/>
    </row>
    <row r="39" spans="1:76" ht="27" hidden="1" customHeight="1" x14ac:dyDescent="0.25">
      <c r="A39" s="224"/>
      <c r="B39" s="330"/>
      <c r="C39" s="330"/>
      <c r="D39" s="181"/>
      <c r="E39" s="181"/>
      <c r="F39" s="181"/>
      <c r="G39" s="181"/>
      <c r="H39" s="181"/>
      <c r="I39" s="181"/>
      <c r="J39" s="181"/>
      <c r="K39" s="181"/>
      <c r="L39" s="181"/>
      <c r="M39" s="181"/>
      <c r="N39" s="181"/>
      <c r="O39" s="181"/>
      <c r="P39" s="181"/>
      <c r="Q39" s="181"/>
      <c r="R39" s="218"/>
      <c r="S39" s="177"/>
      <c r="T39" s="218"/>
      <c r="U39" s="218"/>
      <c r="V39" s="55"/>
      <c r="W39" s="179"/>
      <c r="X39" s="269" t="e">
        <f>AA37</f>
        <v>#REF!</v>
      </c>
      <c r="Y39" s="181"/>
      <c r="Z39" s="55"/>
      <c r="AA39" s="55"/>
      <c r="AB39" s="226"/>
    </row>
    <row r="40" spans="1:76" ht="15.75" hidden="1" customHeight="1" x14ac:dyDescent="0.25">
      <c r="A40" s="224"/>
      <c r="B40" s="55"/>
      <c r="C40" s="55"/>
      <c r="D40" s="55"/>
      <c r="E40" s="55"/>
      <c r="F40" s="55"/>
      <c r="G40" s="55"/>
      <c r="H40" s="55"/>
      <c r="I40" s="55"/>
      <c r="J40" s="55"/>
      <c r="K40" s="55"/>
      <c r="L40" s="55"/>
      <c r="M40" s="55"/>
      <c r="N40" s="55"/>
      <c r="O40" s="55"/>
      <c r="P40" s="55"/>
      <c r="Q40" s="55"/>
      <c r="R40" s="55"/>
      <c r="S40" s="55"/>
      <c r="T40" s="47"/>
      <c r="U40" s="47"/>
      <c r="V40" s="55"/>
      <c r="W40" s="179"/>
      <c r="X40" s="179"/>
      <c r="Y40" s="55"/>
      <c r="Z40" s="55"/>
      <c r="AA40" s="55"/>
      <c r="AB40" s="226"/>
    </row>
    <row r="41" spans="1:76" ht="0.75" customHeight="1" thickTop="1" x14ac:dyDescent="0.25">
      <c r="A41" s="331"/>
      <c r="B41" s="332"/>
      <c r="C41" s="332"/>
      <c r="D41" s="332"/>
      <c r="E41" s="332"/>
      <c r="F41" s="332"/>
      <c r="G41" s="332"/>
      <c r="H41" s="332"/>
      <c r="I41" s="332"/>
      <c r="J41" s="332"/>
      <c r="K41" s="332"/>
      <c r="L41" s="332"/>
      <c r="M41" s="332"/>
      <c r="N41" s="332"/>
      <c r="O41" s="332"/>
      <c r="P41" s="332"/>
      <c r="Q41" s="332"/>
      <c r="R41" s="332"/>
      <c r="S41" s="332"/>
      <c r="T41" s="332"/>
      <c r="U41" s="332"/>
      <c r="V41" s="332"/>
      <c r="W41" s="332"/>
      <c r="X41" s="332"/>
      <c r="Y41" s="332"/>
      <c r="Z41" s="332"/>
      <c r="AA41" s="332"/>
      <c r="AB41" s="333"/>
    </row>
    <row r="42" spans="1:76" s="188" customFormat="1" x14ac:dyDescent="0.25">
      <c r="R42" s="189"/>
      <c r="S42" s="189"/>
      <c r="T42" s="189"/>
      <c r="U42" s="190"/>
      <c r="Y42" s="191"/>
      <c r="BW42" s="160"/>
      <c r="BX42" s="160"/>
    </row>
  </sheetData>
  <mergeCells count="29">
    <mergeCell ref="K9:M9"/>
    <mergeCell ref="S7:S10"/>
    <mergeCell ref="T7:T10"/>
    <mergeCell ref="U7:U10"/>
    <mergeCell ref="V7:Z7"/>
    <mergeCell ref="AA7:AA10"/>
    <mergeCell ref="D8:J8"/>
    <mergeCell ref="K8:Q8"/>
    <mergeCell ref="D9:F9"/>
    <mergeCell ref="G9:I9"/>
    <mergeCell ref="J9:J10"/>
    <mergeCell ref="N9:P9"/>
    <mergeCell ref="Q9:Q10"/>
    <mergeCell ref="S36:S37"/>
    <mergeCell ref="U36:U37"/>
    <mergeCell ref="V36:Z36"/>
    <mergeCell ref="B2:AA2"/>
    <mergeCell ref="B4:AA4"/>
    <mergeCell ref="B7:C9"/>
    <mergeCell ref="D7:Q7"/>
    <mergeCell ref="R7:R10"/>
    <mergeCell ref="B39:C39"/>
    <mergeCell ref="A41:AB41"/>
    <mergeCell ref="B36:C37"/>
    <mergeCell ref="D36:I37"/>
    <mergeCell ref="J36:J37"/>
    <mergeCell ref="K36:P37"/>
    <mergeCell ref="Q36:Q37"/>
    <mergeCell ref="R36:R37"/>
  </mergeCells>
  <conditionalFormatting sqref="AA11 Z12:AA12">
    <cfRule type="cellIs" dxfId="603" priority="54" stopIfTrue="1" operator="equal">
      <formula>"X"</formula>
    </cfRule>
  </conditionalFormatting>
  <conditionalFormatting sqref="V11:V12">
    <cfRule type="cellIs" dxfId="602" priority="50" stopIfTrue="1" operator="equal">
      <formula>"X"</formula>
    </cfRule>
  </conditionalFormatting>
  <conditionalFormatting sqref="Y11:Y12">
    <cfRule type="cellIs" dxfId="601" priority="51" stopIfTrue="1" operator="equal">
      <formula>"X"</formula>
    </cfRule>
  </conditionalFormatting>
  <conditionalFormatting sqref="W11:W12">
    <cfRule type="cellIs" dxfId="600" priority="52" stopIfTrue="1" operator="equal">
      <formula>"X"</formula>
    </cfRule>
  </conditionalFormatting>
  <conditionalFormatting sqref="X11:X12">
    <cfRule type="cellIs" dxfId="599" priority="53" stopIfTrue="1" operator="equal">
      <formula>"X"</formula>
    </cfRule>
  </conditionalFormatting>
  <conditionalFormatting sqref="Z11">
    <cfRule type="cellIs" dxfId="598" priority="49" stopIfTrue="1" operator="equal">
      <formula>"X"</formula>
    </cfRule>
  </conditionalFormatting>
  <conditionalFormatting sqref="Z20:Z23">
    <cfRule type="cellIs" dxfId="597" priority="19" stopIfTrue="1" operator="equal">
      <formula>"X"</formula>
    </cfRule>
  </conditionalFormatting>
  <conditionalFormatting sqref="AA13">
    <cfRule type="cellIs" dxfId="596" priority="48" stopIfTrue="1" operator="equal">
      <formula>"X"</formula>
    </cfRule>
  </conditionalFormatting>
  <conditionalFormatting sqref="V13">
    <cfRule type="cellIs" dxfId="595" priority="44" stopIfTrue="1" operator="equal">
      <formula>"X"</formula>
    </cfRule>
  </conditionalFormatting>
  <conditionalFormatting sqref="Y13">
    <cfRule type="cellIs" dxfId="594" priority="45" stopIfTrue="1" operator="equal">
      <formula>"X"</formula>
    </cfRule>
  </conditionalFormatting>
  <conditionalFormatting sqref="W13">
    <cfRule type="cellIs" dxfId="593" priority="46" stopIfTrue="1" operator="equal">
      <formula>"X"</formula>
    </cfRule>
  </conditionalFormatting>
  <conditionalFormatting sqref="X13">
    <cfRule type="cellIs" dxfId="592" priority="47" stopIfTrue="1" operator="equal">
      <formula>"X"</formula>
    </cfRule>
  </conditionalFormatting>
  <conditionalFormatting sqref="Z13">
    <cfRule type="cellIs" dxfId="591" priority="43" stopIfTrue="1" operator="equal">
      <formula>"X"</formula>
    </cfRule>
  </conditionalFormatting>
  <conditionalFormatting sqref="AA14">
    <cfRule type="cellIs" dxfId="590" priority="42" stopIfTrue="1" operator="equal">
      <formula>"X"</formula>
    </cfRule>
  </conditionalFormatting>
  <conditionalFormatting sqref="V14">
    <cfRule type="cellIs" dxfId="589" priority="38" stopIfTrue="1" operator="equal">
      <formula>"X"</formula>
    </cfRule>
  </conditionalFormatting>
  <conditionalFormatting sqref="Y14">
    <cfRule type="cellIs" dxfId="588" priority="39" stopIfTrue="1" operator="equal">
      <formula>"X"</formula>
    </cfRule>
  </conditionalFormatting>
  <conditionalFormatting sqref="W14">
    <cfRule type="cellIs" dxfId="587" priority="40" stopIfTrue="1" operator="equal">
      <formula>"X"</formula>
    </cfRule>
  </conditionalFormatting>
  <conditionalFormatting sqref="X14">
    <cfRule type="cellIs" dxfId="586" priority="41" stopIfTrue="1" operator="equal">
      <formula>"X"</formula>
    </cfRule>
  </conditionalFormatting>
  <conditionalFormatting sqref="Z14">
    <cfRule type="cellIs" dxfId="585" priority="37" stopIfTrue="1" operator="equal">
      <formula>"X"</formula>
    </cfRule>
  </conditionalFormatting>
  <conditionalFormatting sqref="AA15">
    <cfRule type="cellIs" dxfId="584" priority="36" stopIfTrue="1" operator="equal">
      <formula>"X"</formula>
    </cfRule>
  </conditionalFormatting>
  <conditionalFormatting sqref="V15">
    <cfRule type="cellIs" dxfId="583" priority="32" stopIfTrue="1" operator="equal">
      <formula>"X"</formula>
    </cfRule>
  </conditionalFormatting>
  <conditionalFormatting sqref="Y15">
    <cfRule type="cellIs" dxfId="582" priority="33" stopIfTrue="1" operator="equal">
      <formula>"X"</formula>
    </cfRule>
  </conditionalFormatting>
  <conditionalFormatting sqref="W15">
    <cfRule type="cellIs" dxfId="581" priority="34" stopIfTrue="1" operator="equal">
      <formula>"X"</formula>
    </cfRule>
  </conditionalFormatting>
  <conditionalFormatting sqref="X15">
    <cfRule type="cellIs" dxfId="580" priority="35" stopIfTrue="1" operator="equal">
      <formula>"X"</formula>
    </cfRule>
  </conditionalFormatting>
  <conditionalFormatting sqref="Z15">
    <cfRule type="cellIs" dxfId="579" priority="31" stopIfTrue="1" operator="equal">
      <formula>"X"</formula>
    </cfRule>
  </conditionalFormatting>
  <conditionalFormatting sqref="AA16:AA19">
    <cfRule type="cellIs" dxfId="578" priority="30" stopIfTrue="1" operator="equal">
      <formula>"X"</formula>
    </cfRule>
  </conditionalFormatting>
  <conditionalFormatting sqref="V16:V19">
    <cfRule type="cellIs" dxfId="577" priority="26" stopIfTrue="1" operator="equal">
      <formula>"X"</formula>
    </cfRule>
  </conditionalFormatting>
  <conditionalFormatting sqref="Y16:Y19">
    <cfRule type="cellIs" dxfId="576" priority="27" stopIfTrue="1" operator="equal">
      <formula>"X"</formula>
    </cfRule>
  </conditionalFormatting>
  <conditionalFormatting sqref="W16:W19">
    <cfRule type="cellIs" dxfId="575" priority="28" stopIfTrue="1" operator="equal">
      <formula>"X"</formula>
    </cfRule>
  </conditionalFormatting>
  <conditionalFormatting sqref="X16:X19">
    <cfRule type="cellIs" dxfId="574" priority="29" stopIfTrue="1" operator="equal">
      <formula>"X"</formula>
    </cfRule>
  </conditionalFormatting>
  <conditionalFormatting sqref="Z16:Z19">
    <cfRule type="cellIs" dxfId="573" priority="25" stopIfTrue="1" operator="equal">
      <formula>"X"</formula>
    </cfRule>
  </conditionalFormatting>
  <conditionalFormatting sqref="AA20:AA23">
    <cfRule type="cellIs" dxfId="572" priority="24" stopIfTrue="1" operator="equal">
      <formula>"X"</formula>
    </cfRule>
  </conditionalFormatting>
  <conditionalFormatting sqref="V20:V23">
    <cfRule type="cellIs" dxfId="571" priority="20" stopIfTrue="1" operator="equal">
      <formula>"X"</formula>
    </cfRule>
  </conditionalFormatting>
  <conditionalFormatting sqref="Y20:Y23">
    <cfRule type="cellIs" dxfId="570" priority="21" stopIfTrue="1" operator="equal">
      <formula>"X"</formula>
    </cfRule>
  </conditionalFormatting>
  <conditionalFormatting sqref="W20:W23">
    <cfRule type="cellIs" dxfId="569" priority="22" stopIfTrue="1" operator="equal">
      <formula>"X"</formula>
    </cfRule>
  </conditionalFormatting>
  <conditionalFormatting sqref="X20:X23">
    <cfRule type="cellIs" dxfId="568" priority="23" stopIfTrue="1" operator="equal">
      <formula>"X"</formula>
    </cfRule>
  </conditionalFormatting>
  <conditionalFormatting sqref="AA24:AA27">
    <cfRule type="cellIs" dxfId="567" priority="18" stopIfTrue="1" operator="equal">
      <formula>"X"</formula>
    </cfRule>
  </conditionalFormatting>
  <conditionalFormatting sqref="V24:V27">
    <cfRule type="cellIs" dxfId="566" priority="14" stopIfTrue="1" operator="equal">
      <formula>"X"</formula>
    </cfRule>
  </conditionalFormatting>
  <conditionalFormatting sqref="Y24:Y27">
    <cfRule type="cellIs" dxfId="565" priority="15" stopIfTrue="1" operator="equal">
      <formula>"X"</formula>
    </cfRule>
  </conditionalFormatting>
  <conditionalFormatting sqref="W24:W27">
    <cfRule type="cellIs" dxfId="564" priority="16" stopIfTrue="1" operator="equal">
      <formula>"X"</formula>
    </cfRule>
  </conditionalFormatting>
  <conditionalFormatting sqref="X24:X27">
    <cfRule type="cellIs" dxfId="563" priority="17" stopIfTrue="1" operator="equal">
      <formula>"X"</formula>
    </cfRule>
  </conditionalFormatting>
  <conditionalFormatting sqref="Z24:Z27">
    <cfRule type="cellIs" dxfId="562" priority="13" stopIfTrue="1" operator="equal">
      <formula>"X"</formula>
    </cfRule>
  </conditionalFormatting>
  <conditionalFormatting sqref="AA28:AA31">
    <cfRule type="cellIs" dxfId="561" priority="12" stopIfTrue="1" operator="equal">
      <formula>"X"</formula>
    </cfRule>
  </conditionalFormatting>
  <conditionalFormatting sqref="V28:V31">
    <cfRule type="cellIs" dxfId="560" priority="8" stopIfTrue="1" operator="equal">
      <formula>"X"</formula>
    </cfRule>
  </conditionalFormatting>
  <conditionalFormatting sqref="Y28:Y31">
    <cfRule type="cellIs" dxfId="559" priority="9" stopIfTrue="1" operator="equal">
      <formula>"X"</formula>
    </cfRule>
  </conditionalFormatting>
  <conditionalFormatting sqref="W28:W31">
    <cfRule type="cellIs" dxfId="558" priority="10" stopIfTrue="1" operator="equal">
      <formula>"X"</formula>
    </cfRule>
  </conditionalFormatting>
  <conditionalFormatting sqref="X28:X31">
    <cfRule type="cellIs" dxfId="557" priority="11" stopIfTrue="1" operator="equal">
      <formula>"X"</formula>
    </cfRule>
  </conditionalFormatting>
  <conditionalFormatting sqref="Z28:Z31">
    <cfRule type="cellIs" dxfId="556" priority="7" stopIfTrue="1" operator="equal">
      <formula>"X"</formula>
    </cfRule>
  </conditionalFormatting>
  <conditionalFormatting sqref="AA32:AA35">
    <cfRule type="cellIs" dxfId="555" priority="6" stopIfTrue="1" operator="equal">
      <formula>"X"</formula>
    </cfRule>
  </conditionalFormatting>
  <conditionalFormatting sqref="V32:V35">
    <cfRule type="cellIs" dxfId="554" priority="2" stopIfTrue="1" operator="equal">
      <formula>"X"</formula>
    </cfRule>
  </conditionalFormatting>
  <conditionalFormatting sqref="Y32:Y35">
    <cfRule type="cellIs" dxfId="553" priority="3" stopIfTrue="1" operator="equal">
      <formula>"X"</formula>
    </cfRule>
  </conditionalFormatting>
  <conditionalFormatting sqref="W32:W35">
    <cfRule type="cellIs" dxfId="552" priority="4" stopIfTrue="1" operator="equal">
      <formula>"X"</formula>
    </cfRule>
  </conditionalFormatting>
  <conditionalFormatting sqref="X32:X35">
    <cfRule type="cellIs" dxfId="551" priority="5" stopIfTrue="1" operator="equal">
      <formula>"X"</formula>
    </cfRule>
  </conditionalFormatting>
  <conditionalFormatting sqref="Z32:Z35">
    <cfRule type="cellIs" dxfId="550" priority="1" stopIfTrue="1" operator="equal">
      <formula>"X"</formula>
    </cfRule>
  </conditionalFormatting>
  <pageMargins left="0.70866141732283472" right="0.70866141732283472" top="0.74803149606299213" bottom="0.74803149606299213" header="0.31496062992125984" footer="0.31496062992125984"/>
  <pageSetup paperSize="9" scale="45" orientation="landscape" horizont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42"/>
  <sheetViews>
    <sheetView zoomScale="90" zoomScaleNormal="90" workbookViewId="0">
      <selection activeCell="I12" sqref="I12"/>
    </sheetView>
  </sheetViews>
  <sheetFormatPr defaultColWidth="8.85546875" defaultRowHeight="15.75" x14ac:dyDescent="0.25"/>
  <cols>
    <col min="1" max="1" width="1.28515625" style="44" customWidth="1"/>
    <col min="2" max="2" width="58.42578125" style="44" customWidth="1"/>
    <col min="3" max="3" width="62.140625" style="44" customWidth="1"/>
    <col min="4" max="17" width="6.85546875" style="44" customWidth="1"/>
    <col min="18" max="18" width="10" style="62" hidden="1" customWidth="1"/>
    <col min="19" max="19" width="9.7109375" style="62" customWidth="1"/>
    <col min="20" max="20" width="7.85546875" style="62" hidden="1" customWidth="1"/>
    <col min="21" max="21" width="10.28515625" style="63" hidden="1" customWidth="1"/>
    <col min="22" max="26" width="20.7109375" style="44" hidden="1" customWidth="1"/>
    <col min="27" max="27" width="21.140625" style="44" hidden="1" customWidth="1"/>
    <col min="28" max="28" width="1.5703125" style="44" customWidth="1"/>
    <col min="29" max="29" width="18.85546875" style="44" customWidth="1"/>
    <col min="30" max="42" width="8" style="44" customWidth="1"/>
    <col min="43" max="46" width="9.28515625" style="44" customWidth="1"/>
    <col min="47" max="74" width="8.85546875" style="44"/>
    <col min="75" max="75" width="64" style="160" customWidth="1"/>
    <col min="76" max="76" width="97.85546875" style="160" customWidth="1"/>
    <col min="77" max="16384" width="8.85546875" style="44"/>
  </cols>
  <sheetData>
    <row r="1" spans="1:76" ht="4.5" customHeight="1" thickBot="1" x14ac:dyDescent="0.3">
      <c r="A1" s="222"/>
      <c r="B1" s="207"/>
      <c r="C1" s="207"/>
      <c r="D1" s="207"/>
      <c r="E1" s="207"/>
      <c r="F1" s="207"/>
      <c r="G1" s="207"/>
      <c r="H1" s="207"/>
      <c r="I1" s="207"/>
      <c r="J1" s="207"/>
      <c r="K1" s="207"/>
      <c r="L1" s="207"/>
      <c r="M1" s="207"/>
      <c r="N1" s="207"/>
      <c r="O1" s="207"/>
      <c r="P1" s="207"/>
      <c r="Q1" s="207"/>
      <c r="R1" s="208"/>
      <c r="S1" s="208"/>
      <c r="T1" s="208"/>
      <c r="U1" s="209"/>
      <c r="V1" s="209"/>
      <c r="W1" s="209"/>
      <c r="X1" s="209"/>
      <c r="Y1" s="209"/>
      <c r="Z1" s="209"/>
      <c r="AA1" s="209"/>
      <c r="AB1" s="223"/>
      <c r="BW1" s="45" t="s">
        <v>186</v>
      </c>
      <c r="BX1" s="46" t="s">
        <v>187</v>
      </c>
    </row>
    <row r="2" spans="1:76" ht="32.25" customHeight="1" x14ac:dyDescent="0.25">
      <c r="A2" s="224"/>
      <c r="B2" s="376" t="s">
        <v>521</v>
      </c>
      <c r="C2" s="376"/>
      <c r="D2" s="376"/>
      <c r="E2" s="376"/>
      <c r="F2" s="376"/>
      <c r="G2" s="376"/>
      <c r="H2" s="376"/>
      <c r="I2" s="376"/>
      <c r="J2" s="376"/>
      <c r="K2" s="376"/>
      <c r="L2" s="376"/>
      <c r="M2" s="376"/>
      <c r="N2" s="376"/>
      <c r="O2" s="376"/>
      <c r="P2" s="376"/>
      <c r="Q2" s="376"/>
      <c r="R2" s="377"/>
      <c r="S2" s="377"/>
      <c r="T2" s="377"/>
      <c r="U2" s="377"/>
      <c r="V2" s="377"/>
      <c r="W2" s="377"/>
      <c r="X2" s="377"/>
      <c r="Y2" s="377"/>
      <c r="Z2" s="377"/>
      <c r="AA2" s="378"/>
      <c r="AB2" s="225"/>
      <c r="BW2" s="137"/>
      <c r="BX2" s="138"/>
    </row>
    <row r="3" spans="1:76" ht="9" customHeight="1" x14ac:dyDescent="0.25">
      <c r="A3" s="224"/>
      <c r="B3" s="53"/>
      <c r="C3" s="53"/>
      <c r="D3" s="53"/>
      <c r="E3" s="53"/>
      <c r="F3" s="53"/>
      <c r="G3" s="53"/>
      <c r="H3" s="53"/>
      <c r="I3" s="53"/>
      <c r="J3" s="53"/>
      <c r="K3" s="53"/>
      <c r="L3" s="53"/>
      <c r="M3" s="53"/>
      <c r="N3" s="53"/>
      <c r="O3" s="53"/>
      <c r="P3" s="53"/>
      <c r="Q3" s="53"/>
      <c r="R3" s="139"/>
      <c r="S3" s="139"/>
      <c r="T3" s="139"/>
      <c r="U3" s="42"/>
      <c r="V3" s="42"/>
      <c r="W3" s="42"/>
      <c r="X3" s="42"/>
      <c r="Y3" s="42"/>
      <c r="Z3" s="42"/>
      <c r="AA3" s="42"/>
      <c r="AB3" s="226"/>
      <c r="BW3" s="137"/>
      <c r="BX3" s="138"/>
    </row>
    <row r="4" spans="1:76" ht="36" customHeight="1" x14ac:dyDescent="0.25">
      <c r="A4" s="224"/>
      <c r="B4" s="379" t="s">
        <v>433</v>
      </c>
      <c r="C4" s="379"/>
      <c r="D4" s="379"/>
      <c r="E4" s="379"/>
      <c r="F4" s="379"/>
      <c r="G4" s="379"/>
      <c r="H4" s="379"/>
      <c r="I4" s="379"/>
      <c r="J4" s="379"/>
      <c r="K4" s="379"/>
      <c r="L4" s="379"/>
      <c r="M4" s="379"/>
      <c r="N4" s="379"/>
      <c r="O4" s="379"/>
      <c r="P4" s="379"/>
      <c r="Q4" s="379"/>
      <c r="R4" s="379"/>
      <c r="S4" s="379"/>
      <c r="T4" s="379"/>
      <c r="U4" s="379"/>
      <c r="V4" s="379"/>
      <c r="W4" s="379"/>
      <c r="X4" s="379"/>
      <c r="Y4" s="379"/>
      <c r="Z4" s="379"/>
      <c r="AA4" s="380"/>
      <c r="AB4" s="225"/>
      <c r="BW4" s="49" t="s">
        <v>190</v>
      </c>
      <c r="BX4" s="50" t="s">
        <v>191</v>
      </c>
    </row>
    <row r="5" spans="1:76" ht="11.25" customHeight="1" x14ac:dyDescent="0.25">
      <c r="A5" s="224"/>
      <c r="B5" s="53"/>
      <c r="C5" s="53"/>
      <c r="D5" s="53"/>
      <c r="E5" s="53"/>
      <c r="F5" s="53"/>
      <c r="G5" s="53"/>
      <c r="H5" s="53"/>
      <c r="I5" s="53"/>
      <c r="J5" s="53"/>
      <c r="K5" s="53"/>
      <c r="L5" s="53"/>
      <c r="M5" s="53"/>
      <c r="N5" s="53"/>
      <c r="O5" s="53"/>
      <c r="P5" s="53"/>
      <c r="Q5" s="53"/>
      <c r="R5" s="54"/>
      <c r="S5" s="139"/>
      <c r="T5" s="139"/>
      <c r="U5" s="139"/>
      <c r="V5" s="139"/>
      <c r="W5" s="139"/>
      <c r="X5" s="42"/>
      <c r="Y5" s="42"/>
      <c r="Z5" s="42"/>
      <c r="AA5" s="42"/>
      <c r="AB5" s="226"/>
      <c r="BW5" s="51" t="s">
        <v>198</v>
      </c>
      <c r="BX5" s="52" t="s">
        <v>199</v>
      </c>
    </row>
    <row r="6" spans="1:76" ht="9" hidden="1" customHeight="1" x14ac:dyDescent="0.25">
      <c r="A6" s="224"/>
      <c r="B6" s="54"/>
      <c r="C6" s="54"/>
      <c r="D6" s="54"/>
      <c r="E6" s="54"/>
      <c r="F6" s="54"/>
      <c r="G6" s="54"/>
      <c r="H6" s="54"/>
      <c r="I6" s="54"/>
      <c r="J6" s="54"/>
      <c r="K6" s="54"/>
      <c r="L6" s="54"/>
      <c r="M6" s="54"/>
      <c r="N6" s="54"/>
      <c r="O6" s="54"/>
      <c r="P6" s="54"/>
      <c r="Q6" s="54"/>
      <c r="R6" s="54"/>
      <c r="S6" s="54"/>
      <c r="T6" s="54"/>
      <c r="U6" s="54"/>
      <c r="V6" s="54"/>
      <c r="W6" s="54"/>
      <c r="X6" s="54"/>
      <c r="Y6" s="54"/>
      <c r="Z6" s="54"/>
      <c r="AA6" s="54"/>
      <c r="AB6" s="226"/>
      <c r="BW6" s="51"/>
      <c r="BX6" s="52"/>
    </row>
    <row r="7" spans="1:76" ht="22.5" customHeight="1" x14ac:dyDescent="0.25">
      <c r="A7" s="224"/>
      <c r="B7" s="366" t="s">
        <v>429</v>
      </c>
      <c r="C7" s="366"/>
      <c r="D7" s="366" t="s">
        <v>323</v>
      </c>
      <c r="E7" s="366"/>
      <c r="F7" s="366"/>
      <c r="G7" s="366"/>
      <c r="H7" s="366"/>
      <c r="I7" s="366"/>
      <c r="J7" s="366"/>
      <c r="K7" s="366"/>
      <c r="L7" s="366"/>
      <c r="M7" s="366"/>
      <c r="N7" s="366"/>
      <c r="O7" s="366"/>
      <c r="P7" s="366"/>
      <c r="Q7" s="366"/>
      <c r="R7" s="381" t="s">
        <v>264</v>
      </c>
      <c r="S7" s="381" t="s">
        <v>265</v>
      </c>
      <c r="T7" s="381" t="s">
        <v>266</v>
      </c>
      <c r="U7" s="371" t="s">
        <v>267</v>
      </c>
      <c r="V7" s="339" t="s">
        <v>268</v>
      </c>
      <c r="W7" s="339"/>
      <c r="X7" s="339"/>
      <c r="Y7" s="339"/>
      <c r="Z7" s="339"/>
      <c r="AA7" s="374" t="s">
        <v>269</v>
      </c>
      <c r="AB7" s="226"/>
      <c r="BW7" s="51" t="s">
        <v>201</v>
      </c>
      <c r="BX7" s="52" t="s">
        <v>202</v>
      </c>
    </row>
    <row r="8" spans="1:76" ht="12" customHeight="1" x14ac:dyDescent="0.25">
      <c r="A8" s="224"/>
      <c r="B8" s="366"/>
      <c r="C8" s="366"/>
      <c r="D8" s="384" t="s">
        <v>324</v>
      </c>
      <c r="E8" s="385"/>
      <c r="F8" s="385"/>
      <c r="G8" s="385"/>
      <c r="H8" s="385"/>
      <c r="I8" s="385"/>
      <c r="J8" s="386"/>
      <c r="K8" s="375" t="s">
        <v>325</v>
      </c>
      <c r="L8" s="375"/>
      <c r="M8" s="375"/>
      <c r="N8" s="375"/>
      <c r="O8" s="375"/>
      <c r="P8" s="375"/>
      <c r="Q8" s="375"/>
      <c r="R8" s="382"/>
      <c r="S8" s="382"/>
      <c r="T8" s="382"/>
      <c r="U8" s="372"/>
      <c r="V8" s="143">
        <v>1</v>
      </c>
      <c r="W8" s="143">
        <v>2</v>
      </c>
      <c r="X8" s="143">
        <v>3</v>
      </c>
      <c r="Y8" s="143">
        <v>4</v>
      </c>
      <c r="Z8" s="143">
        <v>5</v>
      </c>
      <c r="AA8" s="374"/>
      <c r="AB8" s="226"/>
      <c r="BW8" s="51" t="s">
        <v>203</v>
      </c>
      <c r="BX8" s="52" t="s">
        <v>204</v>
      </c>
    </row>
    <row r="9" spans="1:76" ht="18" customHeight="1" x14ac:dyDescent="0.25">
      <c r="A9" s="224"/>
      <c r="B9" s="366"/>
      <c r="C9" s="366"/>
      <c r="D9" s="361" t="s">
        <v>26</v>
      </c>
      <c r="E9" s="361"/>
      <c r="F9" s="361"/>
      <c r="G9" s="361" t="s">
        <v>27</v>
      </c>
      <c r="H9" s="361"/>
      <c r="I9" s="361"/>
      <c r="J9" s="387" t="s">
        <v>326</v>
      </c>
      <c r="K9" s="361" t="s">
        <v>28</v>
      </c>
      <c r="L9" s="361"/>
      <c r="M9" s="361"/>
      <c r="N9" s="361" t="s">
        <v>29</v>
      </c>
      <c r="O9" s="361"/>
      <c r="P9" s="361"/>
      <c r="Q9" s="387" t="s">
        <v>326</v>
      </c>
      <c r="R9" s="382"/>
      <c r="S9" s="382"/>
      <c r="T9" s="382"/>
      <c r="U9" s="372"/>
      <c r="V9" s="144" t="s">
        <v>232</v>
      </c>
      <c r="W9" s="144" t="s">
        <v>233</v>
      </c>
      <c r="X9" s="145" t="s">
        <v>234</v>
      </c>
      <c r="Y9" s="145" t="s">
        <v>270</v>
      </c>
      <c r="Z9" s="145" t="s">
        <v>271</v>
      </c>
      <c r="AA9" s="374"/>
      <c r="AB9" s="226"/>
      <c r="BW9" s="51" t="s">
        <v>207</v>
      </c>
      <c r="BX9" s="52" t="s">
        <v>208</v>
      </c>
    </row>
    <row r="10" spans="1:76" ht="40.5" customHeight="1" x14ac:dyDescent="0.25">
      <c r="A10" s="224"/>
      <c r="B10" s="272" t="s">
        <v>400</v>
      </c>
      <c r="C10" s="307" t="s">
        <v>401</v>
      </c>
      <c r="D10" s="228" t="s">
        <v>334</v>
      </c>
      <c r="E10" s="228" t="s">
        <v>335</v>
      </c>
      <c r="F10" s="228" t="s">
        <v>336</v>
      </c>
      <c r="G10" s="228" t="s">
        <v>334</v>
      </c>
      <c r="H10" s="228" t="s">
        <v>335</v>
      </c>
      <c r="I10" s="228" t="s">
        <v>336</v>
      </c>
      <c r="J10" s="388"/>
      <c r="K10" s="228" t="s">
        <v>334</v>
      </c>
      <c r="L10" s="228" t="s">
        <v>335</v>
      </c>
      <c r="M10" s="228" t="s">
        <v>336</v>
      </c>
      <c r="N10" s="228" t="s">
        <v>334</v>
      </c>
      <c r="O10" s="228" t="s">
        <v>335</v>
      </c>
      <c r="P10" s="228" t="s">
        <v>336</v>
      </c>
      <c r="Q10" s="388"/>
      <c r="R10" s="383"/>
      <c r="S10" s="383"/>
      <c r="T10" s="383"/>
      <c r="U10" s="373"/>
      <c r="V10" s="306" t="s">
        <v>56</v>
      </c>
      <c r="W10" s="306" t="s">
        <v>57</v>
      </c>
      <c r="X10" s="306" t="s">
        <v>243</v>
      </c>
      <c r="Y10" s="306" t="s">
        <v>244</v>
      </c>
      <c r="Z10" s="306" t="s">
        <v>245</v>
      </c>
      <c r="AA10" s="374"/>
      <c r="AB10" s="226"/>
      <c r="BW10" s="51" t="s">
        <v>215</v>
      </c>
      <c r="BX10" s="52" t="s">
        <v>216</v>
      </c>
    </row>
    <row r="11" spans="1:76" s="241" customFormat="1" ht="69.599999999999994" customHeight="1" x14ac:dyDescent="0.25">
      <c r="A11" s="229"/>
      <c r="B11" s="310" t="s">
        <v>456</v>
      </c>
      <c r="C11" s="310" t="s">
        <v>436</v>
      </c>
      <c r="D11" s="273" t="s">
        <v>50</v>
      </c>
      <c r="E11" s="274"/>
      <c r="F11" s="274"/>
      <c r="G11" s="274" t="s">
        <v>50</v>
      </c>
      <c r="H11" s="274"/>
      <c r="I11" s="274"/>
      <c r="J11" s="282">
        <f t="shared" ref="J11:J35" si="0">IF(D11="x",5,0)+IF(E11="x",3,0)+IF(F11="x",1,0)+IF(G11="x",5,0)+IF(H11="x",3,0)+IF(I11="x",1,0)</f>
        <v>10</v>
      </c>
      <c r="K11" s="274" t="s">
        <v>50</v>
      </c>
      <c r="L11" s="274"/>
      <c r="M11" s="274"/>
      <c r="N11" s="274"/>
      <c r="O11" s="274"/>
      <c r="P11" s="274" t="s">
        <v>50</v>
      </c>
      <c r="Q11" s="282">
        <f t="shared" ref="Q11:Q35" si="1">IF(K11="x",5,0)+IF(L11="x",3,0)+IF(M11="x",1,0)+IF(N11="x",1,0)+IF(O11="x",3,0)+IF(P11="x",5,0)</f>
        <v>10</v>
      </c>
      <c r="R11" s="275">
        <f t="shared" ref="R11:R35" si="2">J11+Q11</f>
        <v>20</v>
      </c>
      <c r="S11" s="280">
        <f>J11+Q11</f>
        <v>20</v>
      </c>
      <c r="T11" s="275">
        <f t="shared" ref="T11:T35" si="3">U11/100</f>
        <v>1</v>
      </c>
      <c r="U11" s="235">
        <v>100</v>
      </c>
      <c r="V11" s="236" t="str">
        <f t="shared" ref="V11:V35" si="4">IF($T11&lt;=0.2,IF($T11&gt;=0,"x",""),"")</f>
        <v/>
      </c>
      <c r="W11" s="236" t="str">
        <f t="shared" ref="W11:W35" si="5">IF(T11&lt;=0.5,IF(T11&gt;=0.21,"x",""),"")</f>
        <v/>
      </c>
      <c r="X11" s="236" t="str">
        <f t="shared" ref="X11:X35" si="6">IF(T11&lt;=0.7,IF(T11&gt;=0.51,"x",""),"")</f>
        <v/>
      </c>
      <c r="Y11" s="236" t="str">
        <f t="shared" ref="Y11:Y35" si="7">IF(T11&lt;=0.9,IF(T11&gt;=0.71,"x",""),"")</f>
        <v/>
      </c>
      <c r="Z11" s="236" t="str">
        <f t="shared" ref="Z11:Z35" si="8">IF(T11&lt;=1,IF(T11&gt;0.9,"x",""),"")</f>
        <v>x</v>
      </c>
      <c r="AA11" s="237"/>
      <c r="AB11" s="238"/>
      <c r="AC11" s="239"/>
      <c r="AD11" s="246"/>
      <c r="AE11" s="246"/>
      <c r="AF11" s="239"/>
      <c r="AG11" s="239"/>
      <c r="AH11" s="239"/>
      <c r="AI11" s="239"/>
      <c r="AJ11" s="239"/>
      <c r="AK11" s="239"/>
      <c r="AL11" s="239"/>
      <c r="AM11" s="239"/>
      <c r="AN11" s="239"/>
      <c r="AO11" s="239"/>
      <c r="AP11" s="239"/>
      <c r="AQ11" s="239"/>
      <c r="AR11" s="239"/>
      <c r="AS11" s="239"/>
      <c r="AT11" s="239"/>
      <c r="AU11" s="239"/>
      <c r="AV11" s="239"/>
      <c r="AW11" s="239"/>
      <c r="AX11" s="239"/>
      <c r="AY11" s="239"/>
      <c r="AZ11" s="239"/>
      <c r="BA11" s="239"/>
      <c r="BB11" s="240"/>
      <c r="BW11" s="242" t="s">
        <v>217</v>
      </c>
      <c r="BX11" s="243" t="s">
        <v>218</v>
      </c>
    </row>
    <row r="12" spans="1:76" s="241" customFormat="1" ht="69.599999999999994" customHeight="1" x14ac:dyDescent="0.25">
      <c r="A12" s="229"/>
      <c r="B12" s="311" t="s">
        <v>431</v>
      </c>
      <c r="C12" s="311" t="s">
        <v>432</v>
      </c>
      <c r="D12" s="273" t="s">
        <v>50</v>
      </c>
      <c r="E12" s="274"/>
      <c r="F12" s="274"/>
      <c r="G12" s="274" t="s">
        <v>50</v>
      </c>
      <c r="H12" s="274"/>
      <c r="I12" s="274"/>
      <c r="J12" s="282">
        <f t="shared" si="0"/>
        <v>10</v>
      </c>
      <c r="K12" s="274" t="s">
        <v>50</v>
      </c>
      <c r="L12" s="274"/>
      <c r="M12" s="274"/>
      <c r="N12" s="274"/>
      <c r="O12" s="274"/>
      <c r="P12" s="274" t="s">
        <v>50</v>
      </c>
      <c r="Q12" s="282">
        <f t="shared" si="1"/>
        <v>10</v>
      </c>
      <c r="R12" s="275">
        <f t="shared" si="2"/>
        <v>20</v>
      </c>
      <c r="S12" s="280">
        <f t="shared" ref="S12:S35" si="9">J12+Q12</f>
        <v>20</v>
      </c>
      <c r="T12" s="275">
        <f t="shared" si="3"/>
        <v>0</v>
      </c>
      <c r="U12" s="278"/>
      <c r="V12" s="236" t="str">
        <f t="shared" si="4"/>
        <v>x</v>
      </c>
      <c r="W12" s="236" t="str">
        <f t="shared" si="5"/>
        <v/>
      </c>
      <c r="X12" s="236" t="str">
        <f t="shared" si="6"/>
        <v/>
      </c>
      <c r="Y12" s="236" t="str">
        <f t="shared" si="7"/>
        <v/>
      </c>
      <c r="Z12" s="236" t="str">
        <f t="shared" si="8"/>
        <v/>
      </c>
      <c r="AA12" s="237"/>
      <c r="AB12" s="238"/>
      <c r="BW12" s="242" t="s">
        <v>272</v>
      </c>
      <c r="BX12" s="243" t="s">
        <v>273</v>
      </c>
    </row>
    <row r="13" spans="1:76" s="241" customFormat="1" ht="48.6" customHeight="1" x14ac:dyDescent="0.25">
      <c r="A13" s="229"/>
      <c r="B13" s="310" t="s">
        <v>458</v>
      </c>
      <c r="C13" s="314" t="s">
        <v>455</v>
      </c>
      <c r="D13" s="273"/>
      <c r="E13" s="274"/>
      <c r="F13" s="274"/>
      <c r="G13" s="274"/>
      <c r="H13" s="274"/>
      <c r="I13" s="274"/>
      <c r="J13" s="282">
        <f t="shared" si="0"/>
        <v>0</v>
      </c>
      <c r="K13" s="274"/>
      <c r="L13" s="274"/>
      <c r="M13" s="274"/>
      <c r="N13" s="274"/>
      <c r="O13" s="274"/>
      <c r="P13" s="274"/>
      <c r="Q13" s="282">
        <f t="shared" si="1"/>
        <v>0</v>
      </c>
      <c r="R13" s="275">
        <f t="shared" si="2"/>
        <v>0</v>
      </c>
      <c r="S13" s="280">
        <f t="shared" si="9"/>
        <v>0</v>
      </c>
      <c r="T13" s="275">
        <f t="shared" si="3"/>
        <v>1</v>
      </c>
      <c r="U13" s="235">
        <v>100</v>
      </c>
      <c r="V13" s="236" t="str">
        <f t="shared" si="4"/>
        <v/>
      </c>
      <c r="W13" s="236" t="str">
        <f t="shared" si="5"/>
        <v/>
      </c>
      <c r="X13" s="236" t="str">
        <f t="shared" si="6"/>
        <v/>
      </c>
      <c r="Y13" s="236" t="str">
        <f t="shared" si="7"/>
        <v/>
      </c>
      <c r="Z13" s="236" t="str">
        <f t="shared" si="8"/>
        <v>x</v>
      </c>
      <c r="AA13" s="237"/>
      <c r="AB13" s="238"/>
      <c r="AC13" s="239"/>
      <c r="AD13" s="246"/>
      <c r="AE13" s="246"/>
      <c r="AF13" s="239"/>
      <c r="AG13" s="239"/>
      <c r="AH13" s="239"/>
      <c r="AI13" s="239"/>
      <c r="AJ13" s="239"/>
      <c r="AK13" s="239"/>
      <c r="AL13" s="239"/>
      <c r="AM13" s="239"/>
      <c r="AN13" s="239"/>
      <c r="AO13" s="239"/>
      <c r="AP13" s="239"/>
      <c r="AQ13" s="239"/>
      <c r="AR13" s="239"/>
      <c r="AS13" s="239"/>
      <c r="AT13" s="239"/>
      <c r="AU13" s="239"/>
      <c r="AV13" s="239"/>
      <c r="AW13" s="239"/>
      <c r="AX13" s="239"/>
      <c r="AY13" s="239"/>
      <c r="AZ13" s="239"/>
      <c r="BA13" s="239"/>
      <c r="BB13" s="240"/>
      <c r="BW13" s="242" t="s">
        <v>217</v>
      </c>
      <c r="BX13" s="243" t="s">
        <v>218</v>
      </c>
    </row>
    <row r="14" spans="1:76" s="241" customFormat="1" ht="61.15" customHeight="1" x14ac:dyDescent="0.25">
      <c r="A14" s="229"/>
      <c r="B14" s="310" t="s">
        <v>459</v>
      </c>
      <c r="C14" s="314" t="s">
        <v>457</v>
      </c>
      <c r="D14" s="273"/>
      <c r="E14" s="274" t="s">
        <v>50</v>
      </c>
      <c r="F14" s="274"/>
      <c r="G14" s="274"/>
      <c r="H14" s="274"/>
      <c r="I14" s="274" t="s">
        <v>50</v>
      </c>
      <c r="J14" s="282">
        <f t="shared" si="0"/>
        <v>4</v>
      </c>
      <c r="K14" s="274"/>
      <c r="L14" s="274" t="s">
        <v>50</v>
      </c>
      <c r="M14" s="274"/>
      <c r="N14" s="274"/>
      <c r="O14" s="274" t="s">
        <v>50</v>
      </c>
      <c r="P14" s="274"/>
      <c r="Q14" s="282">
        <f t="shared" si="1"/>
        <v>6</v>
      </c>
      <c r="R14" s="275">
        <f t="shared" si="2"/>
        <v>10</v>
      </c>
      <c r="S14" s="280">
        <f t="shared" si="9"/>
        <v>10</v>
      </c>
      <c r="T14" s="275">
        <f t="shared" si="3"/>
        <v>1</v>
      </c>
      <c r="U14" s="235">
        <v>100</v>
      </c>
      <c r="V14" s="236" t="str">
        <f t="shared" si="4"/>
        <v/>
      </c>
      <c r="W14" s="236" t="str">
        <f t="shared" si="5"/>
        <v/>
      </c>
      <c r="X14" s="236" t="str">
        <f t="shared" si="6"/>
        <v/>
      </c>
      <c r="Y14" s="236" t="str">
        <f t="shared" si="7"/>
        <v/>
      </c>
      <c r="Z14" s="236" t="str">
        <f t="shared" si="8"/>
        <v>x</v>
      </c>
      <c r="AA14" s="237"/>
      <c r="AB14" s="238"/>
      <c r="AC14" s="239"/>
      <c r="AD14" s="246"/>
      <c r="AE14" s="246"/>
      <c r="AF14" s="239"/>
      <c r="AG14" s="239"/>
      <c r="AH14" s="239"/>
      <c r="AI14" s="239"/>
      <c r="AJ14" s="239"/>
      <c r="AK14" s="239"/>
      <c r="AL14" s="239"/>
      <c r="AM14" s="239"/>
      <c r="AN14" s="239"/>
      <c r="AO14" s="239"/>
      <c r="AP14" s="239"/>
      <c r="AQ14" s="239"/>
      <c r="AR14" s="239"/>
      <c r="AS14" s="239"/>
      <c r="AT14" s="239"/>
      <c r="AU14" s="239"/>
      <c r="AV14" s="239"/>
      <c r="AW14" s="239"/>
      <c r="AX14" s="239"/>
      <c r="AY14" s="239"/>
      <c r="AZ14" s="239"/>
      <c r="BA14" s="239"/>
      <c r="BB14" s="240"/>
      <c r="BW14" s="242" t="s">
        <v>217</v>
      </c>
      <c r="BX14" s="243" t="s">
        <v>218</v>
      </c>
    </row>
    <row r="15" spans="1:76" s="241" customFormat="1" ht="26.25" hidden="1" customHeight="1" x14ac:dyDescent="0.25">
      <c r="A15" s="229"/>
      <c r="B15" s="309"/>
      <c r="C15" s="309"/>
      <c r="D15" s="273"/>
      <c r="E15" s="274"/>
      <c r="F15" s="274"/>
      <c r="G15" s="274"/>
      <c r="H15" s="274"/>
      <c r="I15" s="274"/>
      <c r="J15" s="282">
        <f t="shared" si="0"/>
        <v>0</v>
      </c>
      <c r="K15" s="274"/>
      <c r="L15" s="274"/>
      <c r="M15" s="274"/>
      <c r="N15" s="274"/>
      <c r="O15" s="274"/>
      <c r="P15" s="274"/>
      <c r="Q15" s="282">
        <f t="shared" si="1"/>
        <v>0</v>
      </c>
      <c r="R15" s="275">
        <f t="shared" si="2"/>
        <v>0</v>
      </c>
      <c r="S15" s="280">
        <f t="shared" si="9"/>
        <v>0</v>
      </c>
      <c r="T15" s="275">
        <f t="shared" si="3"/>
        <v>1</v>
      </c>
      <c r="U15" s="235">
        <v>100</v>
      </c>
      <c r="V15" s="236" t="str">
        <f t="shared" si="4"/>
        <v/>
      </c>
      <c r="W15" s="236" t="str">
        <f t="shared" si="5"/>
        <v/>
      </c>
      <c r="X15" s="236" t="str">
        <f t="shared" si="6"/>
        <v/>
      </c>
      <c r="Y15" s="236" t="str">
        <f t="shared" si="7"/>
        <v/>
      </c>
      <c r="Z15" s="236" t="str">
        <f t="shared" si="8"/>
        <v>x</v>
      </c>
      <c r="AA15" s="237"/>
      <c r="AB15" s="238"/>
      <c r="AC15" s="239"/>
      <c r="AD15" s="246"/>
      <c r="AE15" s="246"/>
      <c r="AF15" s="239"/>
      <c r="AG15" s="239"/>
      <c r="AH15" s="239"/>
      <c r="AI15" s="239"/>
      <c r="AJ15" s="239"/>
      <c r="AK15" s="239"/>
      <c r="AL15" s="239"/>
      <c r="AM15" s="239"/>
      <c r="AN15" s="239"/>
      <c r="AO15" s="239"/>
      <c r="AP15" s="239"/>
      <c r="AQ15" s="239"/>
      <c r="AR15" s="239"/>
      <c r="AS15" s="239"/>
      <c r="AT15" s="239"/>
      <c r="AU15" s="239"/>
      <c r="AV15" s="239"/>
      <c r="AW15" s="239"/>
      <c r="AX15" s="239"/>
      <c r="AY15" s="239"/>
      <c r="AZ15" s="239"/>
      <c r="BA15" s="239"/>
      <c r="BB15" s="240"/>
      <c r="BW15" s="242" t="s">
        <v>217</v>
      </c>
      <c r="BX15" s="243" t="s">
        <v>218</v>
      </c>
    </row>
    <row r="16" spans="1:76" s="241" customFormat="1" ht="26.25" hidden="1" customHeight="1" x14ac:dyDescent="0.25">
      <c r="A16" s="229"/>
      <c r="B16" s="309"/>
      <c r="C16" s="309"/>
      <c r="D16" s="273"/>
      <c r="E16" s="274"/>
      <c r="F16" s="274"/>
      <c r="G16" s="274"/>
      <c r="H16" s="274"/>
      <c r="I16" s="274"/>
      <c r="J16" s="282">
        <f t="shared" si="0"/>
        <v>0</v>
      </c>
      <c r="K16" s="274"/>
      <c r="L16" s="274"/>
      <c r="M16" s="274"/>
      <c r="N16" s="274"/>
      <c r="O16" s="274"/>
      <c r="P16" s="274"/>
      <c r="Q16" s="282">
        <f t="shared" si="1"/>
        <v>0</v>
      </c>
      <c r="R16" s="275">
        <f t="shared" si="2"/>
        <v>0</v>
      </c>
      <c r="S16" s="280">
        <f t="shared" si="9"/>
        <v>0</v>
      </c>
      <c r="T16" s="275">
        <f t="shared" si="3"/>
        <v>1</v>
      </c>
      <c r="U16" s="235">
        <v>100</v>
      </c>
      <c r="V16" s="236" t="str">
        <f t="shared" si="4"/>
        <v/>
      </c>
      <c r="W16" s="236" t="str">
        <f t="shared" si="5"/>
        <v/>
      </c>
      <c r="X16" s="236" t="str">
        <f t="shared" si="6"/>
        <v/>
      </c>
      <c r="Y16" s="236" t="str">
        <f t="shared" si="7"/>
        <v/>
      </c>
      <c r="Z16" s="236" t="str">
        <f t="shared" si="8"/>
        <v>x</v>
      </c>
      <c r="AA16" s="237"/>
      <c r="AB16" s="238"/>
      <c r="AC16" s="239"/>
      <c r="AD16" s="246"/>
      <c r="AE16" s="246"/>
      <c r="AF16" s="239"/>
      <c r="AG16" s="239"/>
      <c r="AH16" s="239"/>
      <c r="AI16" s="239"/>
      <c r="AJ16" s="239"/>
      <c r="AK16" s="239"/>
      <c r="AL16" s="239"/>
      <c r="AM16" s="239"/>
      <c r="AN16" s="239"/>
      <c r="AO16" s="239"/>
      <c r="AP16" s="239"/>
      <c r="AQ16" s="239"/>
      <c r="AR16" s="239"/>
      <c r="AS16" s="239"/>
      <c r="AT16" s="239"/>
      <c r="AU16" s="239"/>
      <c r="AV16" s="239"/>
      <c r="AW16" s="239"/>
      <c r="AX16" s="239"/>
      <c r="AY16" s="239"/>
      <c r="AZ16" s="239"/>
      <c r="BA16" s="239"/>
      <c r="BB16" s="240"/>
      <c r="BW16" s="242" t="s">
        <v>217</v>
      </c>
      <c r="BX16" s="243" t="s">
        <v>218</v>
      </c>
    </row>
    <row r="17" spans="1:76" s="241" customFormat="1" ht="26.25" hidden="1" customHeight="1" x14ac:dyDescent="0.25">
      <c r="A17" s="229"/>
      <c r="B17" s="309"/>
      <c r="C17" s="309"/>
      <c r="D17" s="276"/>
      <c r="E17" s="277"/>
      <c r="F17" s="277"/>
      <c r="G17" s="277"/>
      <c r="H17" s="277"/>
      <c r="I17" s="277"/>
      <c r="J17" s="282">
        <f t="shared" si="0"/>
        <v>0</v>
      </c>
      <c r="K17" s="277"/>
      <c r="L17" s="277"/>
      <c r="M17" s="277"/>
      <c r="N17" s="277"/>
      <c r="O17" s="277"/>
      <c r="P17" s="277"/>
      <c r="Q17" s="282">
        <f t="shared" si="1"/>
        <v>0</v>
      </c>
      <c r="R17" s="275">
        <f t="shared" si="2"/>
        <v>0</v>
      </c>
      <c r="S17" s="280">
        <f t="shared" si="9"/>
        <v>0</v>
      </c>
      <c r="T17" s="275">
        <f t="shared" si="3"/>
        <v>1</v>
      </c>
      <c r="U17" s="235">
        <v>100</v>
      </c>
      <c r="V17" s="236" t="str">
        <f t="shared" si="4"/>
        <v/>
      </c>
      <c r="W17" s="236" t="str">
        <f t="shared" si="5"/>
        <v/>
      </c>
      <c r="X17" s="236" t="str">
        <f t="shared" si="6"/>
        <v/>
      </c>
      <c r="Y17" s="236" t="str">
        <f t="shared" si="7"/>
        <v/>
      </c>
      <c r="Z17" s="236" t="str">
        <f t="shared" si="8"/>
        <v>x</v>
      </c>
      <c r="AA17" s="237"/>
      <c r="AB17" s="238"/>
      <c r="AC17" s="239"/>
      <c r="AD17" s="246"/>
      <c r="AE17" s="246"/>
      <c r="AF17" s="239"/>
      <c r="AG17" s="239"/>
      <c r="AH17" s="239"/>
      <c r="AI17" s="239"/>
      <c r="AJ17" s="239"/>
      <c r="AK17" s="239"/>
      <c r="AL17" s="239"/>
      <c r="AM17" s="239"/>
      <c r="AN17" s="239"/>
      <c r="AO17" s="239"/>
      <c r="AP17" s="239"/>
      <c r="AQ17" s="239"/>
      <c r="AR17" s="239"/>
      <c r="AS17" s="239"/>
      <c r="AT17" s="239"/>
      <c r="AU17" s="239"/>
      <c r="AV17" s="239"/>
      <c r="AW17" s="239"/>
      <c r="AX17" s="239"/>
      <c r="AY17" s="239"/>
      <c r="AZ17" s="239"/>
      <c r="BA17" s="239"/>
      <c r="BB17" s="240"/>
      <c r="BW17" s="242"/>
      <c r="BX17" s="243"/>
    </row>
    <row r="18" spans="1:76" s="241" customFormat="1" ht="26.25" hidden="1" customHeight="1" x14ac:dyDescent="0.25">
      <c r="A18" s="229"/>
      <c r="B18" s="309"/>
      <c r="C18" s="309"/>
      <c r="D18" s="276"/>
      <c r="E18" s="277"/>
      <c r="F18" s="277"/>
      <c r="G18" s="277"/>
      <c r="H18" s="277"/>
      <c r="I18" s="277"/>
      <c r="J18" s="282">
        <f t="shared" si="0"/>
        <v>0</v>
      </c>
      <c r="K18" s="277"/>
      <c r="L18" s="277"/>
      <c r="M18" s="277"/>
      <c r="N18" s="277"/>
      <c r="O18" s="277"/>
      <c r="P18" s="277"/>
      <c r="Q18" s="282">
        <f t="shared" si="1"/>
        <v>0</v>
      </c>
      <c r="R18" s="275">
        <f t="shared" si="2"/>
        <v>0</v>
      </c>
      <c r="S18" s="280">
        <f t="shared" si="9"/>
        <v>0</v>
      </c>
      <c r="T18" s="275">
        <f t="shared" si="3"/>
        <v>0</v>
      </c>
      <c r="U18" s="278"/>
      <c r="V18" s="236" t="str">
        <f t="shared" si="4"/>
        <v>x</v>
      </c>
      <c r="W18" s="236" t="str">
        <f t="shared" si="5"/>
        <v/>
      </c>
      <c r="X18" s="236" t="str">
        <f t="shared" si="6"/>
        <v/>
      </c>
      <c r="Y18" s="236" t="str">
        <f t="shared" si="7"/>
        <v/>
      </c>
      <c r="Z18" s="236" t="str">
        <f t="shared" si="8"/>
        <v/>
      </c>
      <c r="AA18" s="237"/>
      <c r="AB18" s="238"/>
      <c r="AC18" s="239"/>
      <c r="AD18" s="246"/>
      <c r="AE18" s="246"/>
      <c r="AF18" s="239"/>
      <c r="AG18" s="239"/>
      <c r="AH18" s="239"/>
      <c r="AI18" s="239"/>
      <c r="AJ18" s="239"/>
      <c r="AK18" s="239"/>
      <c r="AL18" s="239"/>
      <c r="AM18" s="239"/>
      <c r="AN18" s="239"/>
      <c r="AO18" s="239"/>
      <c r="AP18" s="239"/>
      <c r="AQ18" s="239"/>
      <c r="AR18" s="239"/>
      <c r="AS18" s="239"/>
      <c r="AT18" s="239"/>
      <c r="AU18" s="239"/>
      <c r="AV18" s="239"/>
      <c r="AW18" s="239"/>
      <c r="AX18" s="239"/>
      <c r="AY18" s="239"/>
      <c r="AZ18" s="239"/>
      <c r="BA18" s="239"/>
      <c r="BB18" s="240"/>
      <c r="BW18" s="242"/>
      <c r="BX18" s="243"/>
    </row>
    <row r="19" spans="1:76" s="241" customFormat="1" ht="26.25" hidden="1" customHeight="1" x14ac:dyDescent="0.25">
      <c r="A19" s="229"/>
      <c r="B19" s="309"/>
      <c r="C19" s="309"/>
      <c r="D19" s="273"/>
      <c r="E19" s="274"/>
      <c r="F19" s="274"/>
      <c r="G19" s="274"/>
      <c r="H19" s="274"/>
      <c r="I19" s="274"/>
      <c r="J19" s="282">
        <f t="shared" si="0"/>
        <v>0</v>
      </c>
      <c r="K19" s="274"/>
      <c r="L19" s="274"/>
      <c r="M19" s="274"/>
      <c r="N19" s="274"/>
      <c r="O19" s="274"/>
      <c r="P19" s="274"/>
      <c r="Q19" s="282">
        <f t="shared" si="1"/>
        <v>0</v>
      </c>
      <c r="R19" s="275">
        <f t="shared" si="2"/>
        <v>0</v>
      </c>
      <c r="S19" s="280">
        <f t="shared" si="9"/>
        <v>0</v>
      </c>
      <c r="T19" s="275">
        <f t="shared" si="3"/>
        <v>0</v>
      </c>
      <c r="U19" s="278"/>
      <c r="V19" s="236" t="str">
        <f t="shared" si="4"/>
        <v>x</v>
      </c>
      <c r="W19" s="236" t="str">
        <f t="shared" si="5"/>
        <v/>
      </c>
      <c r="X19" s="236" t="str">
        <f t="shared" si="6"/>
        <v/>
      </c>
      <c r="Y19" s="236" t="str">
        <f t="shared" si="7"/>
        <v/>
      </c>
      <c r="Z19" s="236" t="str">
        <f t="shared" si="8"/>
        <v/>
      </c>
      <c r="AA19" s="237"/>
      <c r="AB19" s="238"/>
      <c r="BW19" s="242" t="s">
        <v>272</v>
      </c>
      <c r="BX19" s="243" t="s">
        <v>273</v>
      </c>
    </row>
    <row r="20" spans="1:76" s="241" customFormat="1" ht="26.25" hidden="1" customHeight="1" x14ac:dyDescent="0.25">
      <c r="A20" s="229"/>
      <c r="B20" s="309"/>
      <c r="C20" s="309"/>
      <c r="D20" s="273"/>
      <c r="E20" s="274"/>
      <c r="F20" s="274"/>
      <c r="G20" s="274"/>
      <c r="H20" s="274"/>
      <c r="I20" s="274"/>
      <c r="J20" s="282">
        <f t="shared" si="0"/>
        <v>0</v>
      </c>
      <c r="K20" s="274"/>
      <c r="L20" s="274"/>
      <c r="M20" s="274"/>
      <c r="N20" s="274"/>
      <c r="O20" s="274"/>
      <c r="P20" s="274"/>
      <c r="Q20" s="282">
        <f t="shared" si="1"/>
        <v>0</v>
      </c>
      <c r="R20" s="275">
        <f t="shared" si="2"/>
        <v>0</v>
      </c>
      <c r="S20" s="280">
        <f t="shared" si="9"/>
        <v>0</v>
      </c>
      <c r="T20" s="275">
        <f t="shared" si="3"/>
        <v>1</v>
      </c>
      <c r="U20" s="235">
        <v>100</v>
      </c>
      <c r="V20" s="236" t="str">
        <f t="shared" si="4"/>
        <v/>
      </c>
      <c r="W20" s="236" t="str">
        <f t="shared" si="5"/>
        <v/>
      </c>
      <c r="X20" s="236" t="str">
        <f t="shared" si="6"/>
        <v/>
      </c>
      <c r="Y20" s="236" t="str">
        <f t="shared" si="7"/>
        <v/>
      </c>
      <c r="Z20" s="236" t="str">
        <f t="shared" si="8"/>
        <v>x</v>
      </c>
      <c r="AA20" s="237"/>
      <c r="AB20" s="238"/>
      <c r="AC20" s="239"/>
      <c r="AD20" s="246"/>
      <c r="AE20" s="246"/>
      <c r="AF20" s="239"/>
      <c r="AG20" s="239"/>
      <c r="AH20" s="239"/>
      <c r="AI20" s="239"/>
      <c r="AJ20" s="239"/>
      <c r="AK20" s="239"/>
      <c r="AL20" s="239"/>
      <c r="AM20" s="239"/>
      <c r="AN20" s="239"/>
      <c r="AO20" s="239"/>
      <c r="AP20" s="239"/>
      <c r="AQ20" s="239"/>
      <c r="AR20" s="239"/>
      <c r="AS20" s="239"/>
      <c r="AT20" s="239"/>
      <c r="AU20" s="239"/>
      <c r="AV20" s="239"/>
      <c r="AW20" s="239"/>
      <c r="AX20" s="239"/>
      <c r="AY20" s="239"/>
      <c r="AZ20" s="239"/>
      <c r="BA20" s="239"/>
      <c r="BB20" s="240"/>
      <c r="BW20" s="242" t="s">
        <v>217</v>
      </c>
      <c r="BX20" s="243" t="s">
        <v>218</v>
      </c>
    </row>
    <row r="21" spans="1:76" s="241" customFormat="1" ht="26.25" hidden="1" customHeight="1" x14ac:dyDescent="0.25">
      <c r="A21" s="229"/>
      <c r="B21" s="309"/>
      <c r="C21" s="309"/>
      <c r="D21" s="276"/>
      <c r="E21" s="277"/>
      <c r="F21" s="277"/>
      <c r="G21" s="277"/>
      <c r="H21" s="277"/>
      <c r="I21" s="277"/>
      <c r="J21" s="282">
        <f t="shared" si="0"/>
        <v>0</v>
      </c>
      <c r="K21" s="277"/>
      <c r="L21" s="277"/>
      <c r="M21" s="277"/>
      <c r="N21" s="277"/>
      <c r="O21" s="277"/>
      <c r="P21" s="277"/>
      <c r="Q21" s="282">
        <f t="shared" si="1"/>
        <v>0</v>
      </c>
      <c r="R21" s="275">
        <f t="shared" si="2"/>
        <v>0</v>
      </c>
      <c r="S21" s="280">
        <f t="shared" si="9"/>
        <v>0</v>
      </c>
      <c r="T21" s="275">
        <f t="shared" si="3"/>
        <v>1</v>
      </c>
      <c r="U21" s="235">
        <v>100</v>
      </c>
      <c r="V21" s="236" t="str">
        <f t="shared" si="4"/>
        <v/>
      </c>
      <c r="W21" s="236" t="str">
        <f t="shared" si="5"/>
        <v/>
      </c>
      <c r="X21" s="236" t="str">
        <f t="shared" si="6"/>
        <v/>
      </c>
      <c r="Y21" s="236" t="str">
        <f t="shared" si="7"/>
        <v/>
      </c>
      <c r="Z21" s="236" t="str">
        <f t="shared" si="8"/>
        <v>x</v>
      </c>
      <c r="AA21" s="237"/>
      <c r="AB21" s="238"/>
      <c r="AC21" s="239"/>
      <c r="AD21" s="246"/>
      <c r="AE21" s="246"/>
      <c r="AF21" s="239"/>
      <c r="AG21" s="239"/>
      <c r="AH21" s="239"/>
      <c r="AI21" s="239"/>
      <c r="AJ21" s="239"/>
      <c r="AK21" s="239"/>
      <c r="AL21" s="239"/>
      <c r="AM21" s="239"/>
      <c r="AN21" s="239"/>
      <c r="AO21" s="239"/>
      <c r="AP21" s="239"/>
      <c r="AQ21" s="239"/>
      <c r="AR21" s="239"/>
      <c r="AS21" s="239"/>
      <c r="AT21" s="239"/>
      <c r="AU21" s="239"/>
      <c r="AV21" s="239"/>
      <c r="AW21" s="239"/>
      <c r="AX21" s="239"/>
      <c r="AY21" s="239"/>
      <c r="AZ21" s="239"/>
      <c r="BA21" s="239"/>
      <c r="BB21" s="240"/>
      <c r="BW21" s="242"/>
      <c r="BX21" s="243"/>
    </row>
    <row r="22" spans="1:76" s="241" customFormat="1" ht="26.25" hidden="1" customHeight="1" x14ac:dyDescent="0.25">
      <c r="A22" s="229"/>
      <c r="B22" s="309"/>
      <c r="C22" s="309"/>
      <c r="D22" s="276"/>
      <c r="E22" s="277"/>
      <c r="F22" s="277"/>
      <c r="G22" s="277"/>
      <c r="H22" s="277"/>
      <c r="I22" s="277"/>
      <c r="J22" s="282">
        <f t="shared" si="0"/>
        <v>0</v>
      </c>
      <c r="K22" s="277"/>
      <c r="L22" s="277"/>
      <c r="M22" s="277"/>
      <c r="N22" s="277"/>
      <c r="O22" s="277"/>
      <c r="P22" s="277"/>
      <c r="Q22" s="282">
        <f t="shared" si="1"/>
        <v>0</v>
      </c>
      <c r="R22" s="275">
        <f t="shared" si="2"/>
        <v>0</v>
      </c>
      <c r="S22" s="280">
        <f t="shared" si="9"/>
        <v>0</v>
      </c>
      <c r="T22" s="275">
        <f t="shared" si="3"/>
        <v>0</v>
      </c>
      <c r="U22" s="278"/>
      <c r="V22" s="236" t="str">
        <f t="shared" si="4"/>
        <v>x</v>
      </c>
      <c r="W22" s="236" t="str">
        <f t="shared" si="5"/>
        <v/>
      </c>
      <c r="X22" s="236" t="str">
        <f t="shared" si="6"/>
        <v/>
      </c>
      <c r="Y22" s="236" t="str">
        <f t="shared" si="7"/>
        <v/>
      </c>
      <c r="Z22" s="236" t="str">
        <f t="shared" si="8"/>
        <v/>
      </c>
      <c r="AA22" s="237"/>
      <c r="AB22" s="238"/>
      <c r="AC22" s="239"/>
      <c r="AD22" s="246"/>
      <c r="AE22" s="246"/>
      <c r="AF22" s="239"/>
      <c r="AG22" s="239"/>
      <c r="AH22" s="239"/>
      <c r="AI22" s="239"/>
      <c r="AJ22" s="239"/>
      <c r="AK22" s="239"/>
      <c r="AL22" s="239"/>
      <c r="AM22" s="239"/>
      <c r="AN22" s="239"/>
      <c r="AO22" s="239"/>
      <c r="AP22" s="239"/>
      <c r="AQ22" s="239"/>
      <c r="AR22" s="239"/>
      <c r="AS22" s="239"/>
      <c r="AT22" s="239"/>
      <c r="AU22" s="239"/>
      <c r="AV22" s="239"/>
      <c r="AW22" s="239"/>
      <c r="AX22" s="239"/>
      <c r="AY22" s="239"/>
      <c r="AZ22" s="239"/>
      <c r="BA22" s="239"/>
      <c r="BB22" s="240"/>
      <c r="BW22" s="242"/>
      <c r="BX22" s="243"/>
    </row>
    <row r="23" spans="1:76" s="241" customFormat="1" ht="26.25" hidden="1" customHeight="1" x14ac:dyDescent="0.25">
      <c r="A23" s="229"/>
      <c r="B23" s="309"/>
      <c r="C23" s="309"/>
      <c r="D23" s="273"/>
      <c r="E23" s="274"/>
      <c r="F23" s="274"/>
      <c r="G23" s="274"/>
      <c r="H23" s="274"/>
      <c r="I23" s="274"/>
      <c r="J23" s="282">
        <f t="shared" si="0"/>
        <v>0</v>
      </c>
      <c r="K23" s="274"/>
      <c r="L23" s="274"/>
      <c r="M23" s="274"/>
      <c r="N23" s="274"/>
      <c r="O23" s="274"/>
      <c r="P23" s="274"/>
      <c r="Q23" s="282">
        <f t="shared" si="1"/>
        <v>0</v>
      </c>
      <c r="R23" s="275">
        <f t="shared" si="2"/>
        <v>0</v>
      </c>
      <c r="S23" s="280">
        <f t="shared" si="9"/>
        <v>0</v>
      </c>
      <c r="T23" s="275">
        <f t="shared" si="3"/>
        <v>0</v>
      </c>
      <c r="U23" s="278"/>
      <c r="V23" s="236" t="str">
        <f t="shared" si="4"/>
        <v>x</v>
      </c>
      <c r="W23" s="236" t="str">
        <f t="shared" si="5"/>
        <v/>
      </c>
      <c r="X23" s="236" t="str">
        <f t="shared" si="6"/>
        <v/>
      </c>
      <c r="Y23" s="236" t="str">
        <f t="shared" si="7"/>
        <v/>
      </c>
      <c r="Z23" s="236" t="str">
        <f t="shared" si="8"/>
        <v/>
      </c>
      <c r="AA23" s="237"/>
      <c r="AB23" s="238"/>
      <c r="BW23" s="242" t="s">
        <v>272</v>
      </c>
      <c r="BX23" s="243" t="s">
        <v>273</v>
      </c>
    </row>
    <row r="24" spans="1:76" s="241" customFormat="1" ht="26.25" hidden="1" customHeight="1" x14ac:dyDescent="0.25">
      <c r="A24" s="229"/>
      <c r="B24" s="309"/>
      <c r="C24" s="309"/>
      <c r="D24" s="273"/>
      <c r="E24" s="274"/>
      <c r="F24" s="274"/>
      <c r="G24" s="274"/>
      <c r="H24" s="274"/>
      <c r="I24" s="274"/>
      <c r="J24" s="282">
        <f t="shared" si="0"/>
        <v>0</v>
      </c>
      <c r="K24" s="274"/>
      <c r="L24" s="274"/>
      <c r="M24" s="274"/>
      <c r="N24" s="274"/>
      <c r="O24" s="274"/>
      <c r="P24" s="274"/>
      <c r="Q24" s="282">
        <f t="shared" si="1"/>
        <v>0</v>
      </c>
      <c r="R24" s="275">
        <f t="shared" si="2"/>
        <v>0</v>
      </c>
      <c r="S24" s="280">
        <f t="shared" si="9"/>
        <v>0</v>
      </c>
      <c r="T24" s="275">
        <f t="shared" si="3"/>
        <v>1</v>
      </c>
      <c r="U24" s="235">
        <v>100</v>
      </c>
      <c r="V24" s="236" t="str">
        <f t="shared" si="4"/>
        <v/>
      </c>
      <c r="W24" s="236" t="str">
        <f t="shared" si="5"/>
        <v/>
      </c>
      <c r="X24" s="236" t="str">
        <f t="shared" si="6"/>
        <v/>
      </c>
      <c r="Y24" s="236" t="str">
        <f t="shared" si="7"/>
        <v/>
      </c>
      <c r="Z24" s="236" t="str">
        <f t="shared" si="8"/>
        <v>x</v>
      </c>
      <c r="AA24" s="237"/>
      <c r="AB24" s="238"/>
      <c r="AC24" s="239"/>
      <c r="AD24" s="246"/>
      <c r="AE24" s="246"/>
      <c r="AF24" s="239"/>
      <c r="AG24" s="239"/>
      <c r="AH24" s="239"/>
      <c r="AI24" s="239"/>
      <c r="AJ24" s="239"/>
      <c r="AK24" s="239"/>
      <c r="AL24" s="239"/>
      <c r="AM24" s="239"/>
      <c r="AN24" s="239"/>
      <c r="AO24" s="239"/>
      <c r="AP24" s="239"/>
      <c r="AQ24" s="239"/>
      <c r="AR24" s="239"/>
      <c r="AS24" s="239"/>
      <c r="AT24" s="239"/>
      <c r="AU24" s="239"/>
      <c r="AV24" s="239"/>
      <c r="AW24" s="239"/>
      <c r="AX24" s="239"/>
      <c r="AY24" s="239"/>
      <c r="AZ24" s="239"/>
      <c r="BA24" s="239"/>
      <c r="BB24" s="240"/>
      <c r="BW24" s="242" t="s">
        <v>217</v>
      </c>
      <c r="BX24" s="243" t="s">
        <v>218</v>
      </c>
    </row>
    <row r="25" spans="1:76" s="241" customFormat="1" ht="26.25" hidden="1" customHeight="1" x14ac:dyDescent="0.25">
      <c r="A25" s="229"/>
      <c r="B25" s="309"/>
      <c r="C25" s="309"/>
      <c r="D25" s="276"/>
      <c r="E25" s="277"/>
      <c r="F25" s="277"/>
      <c r="G25" s="277"/>
      <c r="H25" s="277"/>
      <c r="I25" s="277"/>
      <c r="J25" s="282">
        <f t="shared" si="0"/>
        <v>0</v>
      </c>
      <c r="K25" s="277"/>
      <c r="L25" s="277"/>
      <c r="M25" s="277"/>
      <c r="N25" s="277"/>
      <c r="O25" s="277"/>
      <c r="P25" s="277"/>
      <c r="Q25" s="282">
        <f t="shared" si="1"/>
        <v>0</v>
      </c>
      <c r="R25" s="275">
        <f t="shared" si="2"/>
        <v>0</v>
      </c>
      <c r="S25" s="280">
        <f t="shared" si="9"/>
        <v>0</v>
      </c>
      <c r="T25" s="275">
        <f t="shared" si="3"/>
        <v>1</v>
      </c>
      <c r="U25" s="235">
        <v>100</v>
      </c>
      <c r="V25" s="236" t="str">
        <f t="shared" si="4"/>
        <v/>
      </c>
      <c r="W25" s="236" t="str">
        <f t="shared" si="5"/>
        <v/>
      </c>
      <c r="X25" s="236" t="str">
        <f t="shared" si="6"/>
        <v/>
      </c>
      <c r="Y25" s="236" t="str">
        <f t="shared" si="7"/>
        <v/>
      </c>
      <c r="Z25" s="236" t="str">
        <f t="shared" si="8"/>
        <v>x</v>
      </c>
      <c r="AA25" s="237"/>
      <c r="AB25" s="238"/>
      <c r="AC25" s="239"/>
      <c r="AD25" s="246"/>
      <c r="AE25" s="246"/>
      <c r="AF25" s="239"/>
      <c r="AG25" s="239"/>
      <c r="AH25" s="239"/>
      <c r="AI25" s="239"/>
      <c r="AJ25" s="239"/>
      <c r="AK25" s="239"/>
      <c r="AL25" s="239"/>
      <c r="AM25" s="239"/>
      <c r="AN25" s="239"/>
      <c r="AO25" s="239"/>
      <c r="AP25" s="239"/>
      <c r="AQ25" s="239"/>
      <c r="AR25" s="239"/>
      <c r="AS25" s="239"/>
      <c r="AT25" s="239"/>
      <c r="AU25" s="239"/>
      <c r="AV25" s="239"/>
      <c r="AW25" s="239"/>
      <c r="AX25" s="239"/>
      <c r="AY25" s="239"/>
      <c r="AZ25" s="239"/>
      <c r="BA25" s="239"/>
      <c r="BB25" s="240"/>
      <c r="BW25" s="242"/>
      <c r="BX25" s="243"/>
    </row>
    <row r="26" spans="1:76" s="241" customFormat="1" ht="26.25" hidden="1" customHeight="1" x14ac:dyDescent="0.25">
      <c r="A26" s="229"/>
      <c r="B26" s="309"/>
      <c r="C26" s="309"/>
      <c r="D26" s="276"/>
      <c r="E26" s="277"/>
      <c r="F26" s="277"/>
      <c r="G26" s="277"/>
      <c r="H26" s="277"/>
      <c r="I26" s="277"/>
      <c r="J26" s="282">
        <f t="shared" si="0"/>
        <v>0</v>
      </c>
      <c r="K26" s="277"/>
      <c r="L26" s="277"/>
      <c r="M26" s="277"/>
      <c r="N26" s="277"/>
      <c r="O26" s="277"/>
      <c r="P26" s="277"/>
      <c r="Q26" s="282">
        <f t="shared" si="1"/>
        <v>0</v>
      </c>
      <c r="R26" s="275">
        <f t="shared" si="2"/>
        <v>0</v>
      </c>
      <c r="S26" s="280">
        <f t="shared" si="9"/>
        <v>0</v>
      </c>
      <c r="T26" s="275">
        <f t="shared" si="3"/>
        <v>0</v>
      </c>
      <c r="U26" s="278"/>
      <c r="V26" s="236" t="str">
        <f t="shared" si="4"/>
        <v>x</v>
      </c>
      <c r="W26" s="236" t="str">
        <f t="shared" si="5"/>
        <v/>
      </c>
      <c r="X26" s="236" t="str">
        <f t="shared" si="6"/>
        <v/>
      </c>
      <c r="Y26" s="236" t="str">
        <f t="shared" si="7"/>
        <v/>
      </c>
      <c r="Z26" s="236" t="str">
        <f t="shared" si="8"/>
        <v/>
      </c>
      <c r="AA26" s="237"/>
      <c r="AB26" s="238"/>
      <c r="AC26" s="239"/>
      <c r="AD26" s="246"/>
      <c r="AE26" s="246"/>
      <c r="AF26" s="239"/>
      <c r="AG26" s="239"/>
      <c r="AH26" s="239"/>
      <c r="AI26" s="239"/>
      <c r="AJ26" s="239"/>
      <c r="AK26" s="239"/>
      <c r="AL26" s="239"/>
      <c r="AM26" s="239"/>
      <c r="AN26" s="239"/>
      <c r="AO26" s="239"/>
      <c r="AP26" s="239"/>
      <c r="AQ26" s="239"/>
      <c r="AR26" s="239"/>
      <c r="AS26" s="239"/>
      <c r="AT26" s="239"/>
      <c r="AU26" s="239"/>
      <c r="AV26" s="239"/>
      <c r="AW26" s="239"/>
      <c r="AX26" s="239"/>
      <c r="AY26" s="239"/>
      <c r="AZ26" s="239"/>
      <c r="BA26" s="239"/>
      <c r="BB26" s="240"/>
      <c r="BW26" s="242"/>
      <c r="BX26" s="243"/>
    </row>
    <row r="27" spans="1:76" s="241" customFormat="1" ht="26.25" hidden="1" customHeight="1" x14ac:dyDescent="0.25">
      <c r="A27" s="229"/>
      <c r="B27" s="309"/>
      <c r="C27" s="309"/>
      <c r="D27" s="273"/>
      <c r="E27" s="274"/>
      <c r="F27" s="274"/>
      <c r="G27" s="274"/>
      <c r="H27" s="274"/>
      <c r="I27" s="274"/>
      <c r="J27" s="282">
        <f t="shared" si="0"/>
        <v>0</v>
      </c>
      <c r="K27" s="274"/>
      <c r="L27" s="274"/>
      <c r="M27" s="274"/>
      <c r="N27" s="274"/>
      <c r="O27" s="274"/>
      <c r="P27" s="274"/>
      <c r="Q27" s="282">
        <f t="shared" si="1"/>
        <v>0</v>
      </c>
      <c r="R27" s="275">
        <f t="shared" si="2"/>
        <v>0</v>
      </c>
      <c r="S27" s="280">
        <f t="shared" si="9"/>
        <v>0</v>
      </c>
      <c r="T27" s="275">
        <f t="shared" si="3"/>
        <v>0</v>
      </c>
      <c r="U27" s="278"/>
      <c r="V27" s="236" t="str">
        <f t="shared" si="4"/>
        <v>x</v>
      </c>
      <c r="W27" s="236" t="str">
        <f t="shared" si="5"/>
        <v/>
      </c>
      <c r="X27" s="236" t="str">
        <f t="shared" si="6"/>
        <v/>
      </c>
      <c r="Y27" s="236" t="str">
        <f t="shared" si="7"/>
        <v/>
      </c>
      <c r="Z27" s="236" t="str">
        <f t="shared" si="8"/>
        <v/>
      </c>
      <c r="AA27" s="237"/>
      <c r="AB27" s="238"/>
      <c r="BW27" s="242" t="s">
        <v>272</v>
      </c>
      <c r="BX27" s="243" t="s">
        <v>273</v>
      </c>
    </row>
    <row r="28" spans="1:76" s="241" customFormat="1" ht="26.25" hidden="1" customHeight="1" x14ac:dyDescent="0.25">
      <c r="A28" s="229"/>
      <c r="B28" s="309"/>
      <c r="C28" s="309"/>
      <c r="D28" s="273"/>
      <c r="E28" s="274"/>
      <c r="F28" s="274"/>
      <c r="G28" s="274"/>
      <c r="H28" s="274"/>
      <c r="I28" s="274"/>
      <c r="J28" s="282">
        <f t="shared" si="0"/>
        <v>0</v>
      </c>
      <c r="K28" s="274"/>
      <c r="L28" s="274"/>
      <c r="M28" s="274"/>
      <c r="N28" s="274"/>
      <c r="O28" s="274"/>
      <c r="P28" s="274"/>
      <c r="Q28" s="282">
        <f t="shared" si="1"/>
        <v>0</v>
      </c>
      <c r="R28" s="275">
        <f t="shared" si="2"/>
        <v>0</v>
      </c>
      <c r="S28" s="280">
        <f t="shared" si="9"/>
        <v>0</v>
      </c>
      <c r="T28" s="275">
        <f t="shared" si="3"/>
        <v>1</v>
      </c>
      <c r="U28" s="235">
        <v>100</v>
      </c>
      <c r="V28" s="236" t="str">
        <f t="shared" si="4"/>
        <v/>
      </c>
      <c r="W28" s="236" t="str">
        <f t="shared" si="5"/>
        <v/>
      </c>
      <c r="X28" s="236" t="str">
        <f t="shared" si="6"/>
        <v/>
      </c>
      <c r="Y28" s="236" t="str">
        <f t="shared" si="7"/>
        <v/>
      </c>
      <c r="Z28" s="236" t="str">
        <f t="shared" si="8"/>
        <v>x</v>
      </c>
      <c r="AA28" s="237"/>
      <c r="AB28" s="238"/>
      <c r="AC28" s="239"/>
      <c r="AD28" s="246"/>
      <c r="AE28" s="246"/>
      <c r="AF28" s="239"/>
      <c r="AG28" s="239"/>
      <c r="AH28" s="239"/>
      <c r="AI28" s="239"/>
      <c r="AJ28" s="239"/>
      <c r="AK28" s="239"/>
      <c r="AL28" s="239"/>
      <c r="AM28" s="239"/>
      <c r="AN28" s="239"/>
      <c r="AO28" s="239"/>
      <c r="AP28" s="239"/>
      <c r="AQ28" s="239"/>
      <c r="AR28" s="239"/>
      <c r="AS28" s="239"/>
      <c r="AT28" s="239"/>
      <c r="AU28" s="239"/>
      <c r="AV28" s="239"/>
      <c r="AW28" s="239"/>
      <c r="AX28" s="239"/>
      <c r="AY28" s="239"/>
      <c r="AZ28" s="239"/>
      <c r="BA28" s="239"/>
      <c r="BB28" s="240"/>
      <c r="BW28" s="242" t="s">
        <v>217</v>
      </c>
      <c r="BX28" s="243" t="s">
        <v>218</v>
      </c>
    </row>
    <row r="29" spans="1:76" s="241" customFormat="1" ht="26.25" hidden="1" customHeight="1" x14ac:dyDescent="0.25">
      <c r="A29" s="229"/>
      <c r="B29" s="309"/>
      <c r="C29" s="309"/>
      <c r="D29" s="276"/>
      <c r="E29" s="277"/>
      <c r="F29" s="277"/>
      <c r="G29" s="277"/>
      <c r="H29" s="277"/>
      <c r="I29" s="277"/>
      <c r="J29" s="282">
        <f t="shared" si="0"/>
        <v>0</v>
      </c>
      <c r="K29" s="277"/>
      <c r="L29" s="277"/>
      <c r="M29" s="277"/>
      <c r="N29" s="277"/>
      <c r="O29" s="277"/>
      <c r="P29" s="277"/>
      <c r="Q29" s="282">
        <f t="shared" si="1"/>
        <v>0</v>
      </c>
      <c r="R29" s="275">
        <f t="shared" si="2"/>
        <v>0</v>
      </c>
      <c r="S29" s="280">
        <f t="shared" si="9"/>
        <v>0</v>
      </c>
      <c r="T29" s="275">
        <f t="shared" si="3"/>
        <v>1</v>
      </c>
      <c r="U29" s="235">
        <v>100</v>
      </c>
      <c r="V29" s="236" t="str">
        <f t="shared" si="4"/>
        <v/>
      </c>
      <c r="W29" s="236" t="str">
        <f t="shared" si="5"/>
        <v/>
      </c>
      <c r="X29" s="236" t="str">
        <f t="shared" si="6"/>
        <v/>
      </c>
      <c r="Y29" s="236" t="str">
        <f t="shared" si="7"/>
        <v/>
      </c>
      <c r="Z29" s="236" t="str">
        <f t="shared" si="8"/>
        <v>x</v>
      </c>
      <c r="AA29" s="237"/>
      <c r="AB29" s="238"/>
      <c r="AC29" s="239"/>
      <c r="AD29" s="246"/>
      <c r="AE29" s="246"/>
      <c r="AF29" s="239"/>
      <c r="AG29" s="239"/>
      <c r="AH29" s="239"/>
      <c r="AI29" s="239"/>
      <c r="AJ29" s="239"/>
      <c r="AK29" s="239"/>
      <c r="AL29" s="239"/>
      <c r="AM29" s="239"/>
      <c r="AN29" s="239"/>
      <c r="AO29" s="239"/>
      <c r="AP29" s="239"/>
      <c r="AQ29" s="239"/>
      <c r="AR29" s="239"/>
      <c r="AS29" s="239"/>
      <c r="AT29" s="239"/>
      <c r="AU29" s="239"/>
      <c r="AV29" s="239"/>
      <c r="AW29" s="239"/>
      <c r="AX29" s="239"/>
      <c r="AY29" s="239"/>
      <c r="AZ29" s="239"/>
      <c r="BA29" s="239"/>
      <c r="BB29" s="240"/>
      <c r="BW29" s="242"/>
      <c r="BX29" s="243"/>
    </row>
    <row r="30" spans="1:76" s="241" customFormat="1" ht="26.25" hidden="1" customHeight="1" x14ac:dyDescent="0.25">
      <c r="A30" s="229"/>
      <c r="B30" s="309"/>
      <c r="C30" s="309"/>
      <c r="D30" s="276"/>
      <c r="E30" s="277"/>
      <c r="F30" s="277"/>
      <c r="G30" s="277"/>
      <c r="H30" s="277"/>
      <c r="I30" s="277"/>
      <c r="J30" s="282">
        <f t="shared" si="0"/>
        <v>0</v>
      </c>
      <c r="K30" s="277"/>
      <c r="L30" s="277"/>
      <c r="M30" s="277"/>
      <c r="N30" s="277"/>
      <c r="O30" s="277"/>
      <c r="P30" s="277"/>
      <c r="Q30" s="282">
        <f t="shared" si="1"/>
        <v>0</v>
      </c>
      <c r="R30" s="275">
        <f t="shared" si="2"/>
        <v>0</v>
      </c>
      <c r="S30" s="280">
        <f t="shared" si="9"/>
        <v>0</v>
      </c>
      <c r="T30" s="275">
        <f t="shared" si="3"/>
        <v>0</v>
      </c>
      <c r="U30" s="278"/>
      <c r="V30" s="236" t="str">
        <f t="shared" si="4"/>
        <v>x</v>
      </c>
      <c r="W30" s="236" t="str">
        <f t="shared" si="5"/>
        <v/>
      </c>
      <c r="X30" s="236" t="str">
        <f t="shared" si="6"/>
        <v/>
      </c>
      <c r="Y30" s="236" t="str">
        <f t="shared" si="7"/>
        <v/>
      </c>
      <c r="Z30" s="236" t="str">
        <f t="shared" si="8"/>
        <v/>
      </c>
      <c r="AA30" s="237"/>
      <c r="AB30" s="238"/>
      <c r="AC30" s="239"/>
      <c r="AD30" s="246"/>
      <c r="AE30" s="246"/>
      <c r="AF30" s="239"/>
      <c r="AG30" s="239"/>
      <c r="AH30" s="239"/>
      <c r="AI30" s="239"/>
      <c r="AJ30" s="239"/>
      <c r="AK30" s="239"/>
      <c r="AL30" s="239"/>
      <c r="AM30" s="239"/>
      <c r="AN30" s="239"/>
      <c r="AO30" s="239"/>
      <c r="AP30" s="239"/>
      <c r="AQ30" s="239"/>
      <c r="AR30" s="239"/>
      <c r="AS30" s="239"/>
      <c r="AT30" s="239"/>
      <c r="AU30" s="239"/>
      <c r="AV30" s="239"/>
      <c r="AW30" s="239"/>
      <c r="AX30" s="239"/>
      <c r="AY30" s="239"/>
      <c r="AZ30" s="239"/>
      <c r="BA30" s="239"/>
      <c r="BB30" s="240"/>
      <c r="BW30" s="242"/>
      <c r="BX30" s="243"/>
    </row>
    <row r="31" spans="1:76" s="241" customFormat="1" ht="26.25" hidden="1" customHeight="1" x14ac:dyDescent="0.25">
      <c r="A31" s="229"/>
      <c r="B31" s="309"/>
      <c r="C31" s="309"/>
      <c r="D31" s="273"/>
      <c r="E31" s="274"/>
      <c r="F31" s="274"/>
      <c r="G31" s="274"/>
      <c r="H31" s="274"/>
      <c r="I31" s="274"/>
      <c r="J31" s="282">
        <f t="shared" si="0"/>
        <v>0</v>
      </c>
      <c r="K31" s="274"/>
      <c r="L31" s="274"/>
      <c r="M31" s="274"/>
      <c r="N31" s="274"/>
      <c r="O31" s="274"/>
      <c r="P31" s="274"/>
      <c r="Q31" s="282">
        <f t="shared" si="1"/>
        <v>0</v>
      </c>
      <c r="R31" s="275">
        <f t="shared" si="2"/>
        <v>0</v>
      </c>
      <c r="S31" s="280">
        <f t="shared" si="9"/>
        <v>0</v>
      </c>
      <c r="T31" s="275">
        <f t="shared" si="3"/>
        <v>0</v>
      </c>
      <c r="U31" s="278"/>
      <c r="V31" s="236" t="str">
        <f t="shared" si="4"/>
        <v>x</v>
      </c>
      <c r="W31" s="236" t="str">
        <f t="shared" si="5"/>
        <v/>
      </c>
      <c r="X31" s="236" t="str">
        <f t="shared" si="6"/>
        <v/>
      </c>
      <c r="Y31" s="236" t="str">
        <f t="shared" si="7"/>
        <v/>
      </c>
      <c r="Z31" s="236" t="str">
        <f t="shared" si="8"/>
        <v/>
      </c>
      <c r="AA31" s="237"/>
      <c r="AB31" s="238"/>
      <c r="BW31" s="242" t="s">
        <v>272</v>
      </c>
      <c r="BX31" s="243" t="s">
        <v>273</v>
      </c>
    </row>
    <row r="32" spans="1:76" s="241" customFormat="1" ht="26.25" hidden="1" customHeight="1" x14ac:dyDescent="0.25">
      <c r="A32" s="229"/>
      <c r="B32" s="309"/>
      <c r="C32" s="309"/>
      <c r="D32" s="273"/>
      <c r="E32" s="274"/>
      <c r="F32" s="274"/>
      <c r="G32" s="274"/>
      <c r="H32" s="274"/>
      <c r="I32" s="274"/>
      <c r="J32" s="282">
        <f t="shared" si="0"/>
        <v>0</v>
      </c>
      <c r="K32" s="274"/>
      <c r="L32" s="274"/>
      <c r="M32" s="274"/>
      <c r="N32" s="274"/>
      <c r="O32" s="274"/>
      <c r="P32" s="274"/>
      <c r="Q32" s="282">
        <f t="shared" si="1"/>
        <v>0</v>
      </c>
      <c r="R32" s="275">
        <f t="shared" si="2"/>
        <v>0</v>
      </c>
      <c r="S32" s="280">
        <f t="shared" si="9"/>
        <v>0</v>
      </c>
      <c r="T32" s="275">
        <f t="shared" si="3"/>
        <v>1</v>
      </c>
      <c r="U32" s="235">
        <v>100</v>
      </c>
      <c r="V32" s="236" t="str">
        <f t="shared" si="4"/>
        <v/>
      </c>
      <c r="W32" s="236" t="str">
        <f t="shared" si="5"/>
        <v/>
      </c>
      <c r="X32" s="236" t="str">
        <f t="shared" si="6"/>
        <v/>
      </c>
      <c r="Y32" s="236" t="str">
        <f t="shared" si="7"/>
        <v/>
      </c>
      <c r="Z32" s="236" t="str">
        <f t="shared" si="8"/>
        <v>x</v>
      </c>
      <c r="AA32" s="237"/>
      <c r="AB32" s="238"/>
      <c r="AC32" s="239"/>
      <c r="AD32" s="246"/>
      <c r="AE32" s="246"/>
      <c r="AF32" s="239"/>
      <c r="AG32" s="239"/>
      <c r="AH32" s="239"/>
      <c r="AI32" s="239"/>
      <c r="AJ32" s="239"/>
      <c r="AK32" s="239"/>
      <c r="AL32" s="239"/>
      <c r="AM32" s="239"/>
      <c r="AN32" s="239"/>
      <c r="AO32" s="239"/>
      <c r="AP32" s="239"/>
      <c r="AQ32" s="239"/>
      <c r="AR32" s="239"/>
      <c r="AS32" s="239"/>
      <c r="AT32" s="239"/>
      <c r="AU32" s="239"/>
      <c r="AV32" s="239"/>
      <c r="AW32" s="239"/>
      <c r="AX32" s="239"/>
      <c r="AY32" s="239"/>
      <c r="AZ32" s="239"/>
      <c r="BA32" s="239"/>
      <c r="BB32" s="240"/>
      <c r="BW32" s="242" t="s">
        <v>217</v>
      </c>
      <c r="BX32" s="243" t="s">
        <v>218</v>
      </c>
    </row>
    <row r="33" spans="1:76" s="241" customFormat="1" ht="26.25" hidden="1" customHeight="1" x14ac:dyDescent="0.25">
      <c r="A33" s="229"/>
      <c r="B33" s="309"/>
      <c r="C33" s="309"/>
      <c r="D33" s="276"/>
      <c r="E33" s="277"/>
      <c r="F33" s="277"/>
      <c r="G33" s="277"/>
      <c r="H33" s="277"/>
      <c r="I33" s="277"/>
      <c r="J33" s="282">
        <f t="shared" si="0"/>
        <v>0</v>
      </c>
      <c r="K33" s="277"/>
      <c r="L33" s="277"/>
      <c r="M33" s="277"/>
      <c r="N33" s="277"/>
      <c r="O33" s="277"/>
      <c r="P33" s="277"/>
      <c r="Q33" s="282">
        <f t="shared" si="1"/>
        <v>0</v>
      </c>
      <c r="R33" s="275">
        <f t="shared" si="2"/>
        <v>0</v>
      </c>
      <c r="S33" s="280">
        <f t="shared" si="9"/>
        <v>0</v>
      </c>
      <c r="T33" s="275">
        <f t="shared" si="3"/>
        <v>1</v>
      </c>
      <c r="U33" s="235">
        <v>100</v>
      </c>
      <c r="V33" s="236" t="str">
        <f t="shared" si="4"/>
        <v/>
      </c>
      <c r="W33" s="236" t="str">
        <f t="shared" si="5"/>
        <v/>
      </c>
      <c r="X33" s="236" t="str">
        <f t="shared" si="6"/>
        <v/>
      </c>
      <c r="Y33" s="236" t="str">
        <f t="shared" si="7"/>
        <v/>
      </c>
      <c r="Z33" s="236" t="str">
        <f t="shared" si="8"/>
        <v>x</v>
      </c>
      <c r="AA33" s="237"/>
      <c r="AB33" s="238"/>
      <c r="AC33" s="239"/>
      <c r="AD33" s="246"/>
      <c r="AE33" s="246"/>
      <c r="AF33" s="239"/>
      <c r="AG33" s="239"/>
      <c r="AH33" s="239"/>
      <c r="AI33" s="239"/>
      <c r="AJ33" s="239"/>
      <c r="AK33" s="239"/>
      <c r="AL33" s="239"/>
      <c r="AM33" s="239"/>
      <c r="AN33" s="239"/>
      <c r="AO33" s="239"/>
      <c r="AP33" s="239"/>
      <c r="AQ33" s="239"/>
      <c r="AR33" s="239"/>
      <c r="AS33" s="239"/>
      <c r="AT33" s="239"/>
      <c r="AU33" s="239"/>
      <c r="AV33" s="239"/>
      <c r="AW33" s="239"/>
      <c r="AX33" s="239"/>
      <c r="AY33" s="239"/>
      <c r="AZ33" s="239"/>
      <c r="BA33" s="239"/>
      <c r="BB33" s="240"/>
      <c r="BW33" s="242"/>
      <c r="BX33" s="243"/>
    </row>
    <row r="34" spans="1:76" s="241" customFormat="1" ht="26.25" hidden="1" customHeight="1" x14ac:dyDescent="0.25">
      <c r="A34" s="229"/>
      <c r="B34" s="309"/>
      <c r="C34" s="309"/>
      <c r="D34" s="276"/>
      <c r="E34" s="277"/>
      <c r="F34" s="277"/>
      <c r="G34" s="277"/>
      <c r="H34" s="277"/>
      <c r="I34" s="277"/>
      <c r="J34" s="282">
        <f t="shared" si="0"/>
        <v>0</v>
      </c>
      <c r="K34" s="277"/>
      <c r="L34" s="277"/>
      <c r="M34" s="277"/>
      <c r="N34" s="277"/>
      <c r="O34" s="277"/>
      <c r="P34" s="277"/>
      <c r="Q34" s="282">
        <f t="shared" si="1"/>
        <v>0</v>
      </c>
      <c r="R34" s="275">
        <f t="shared" si="2"/>
        <v>0</v>
      </c>
      <c r="S34" s="280">
        <f t="shared" si="9"/>
        <v>0</v>
      </c>
      <c r="T34" s="275">
        <f t="shared" si="3"/>
        <v>0</v>
      </c>
      <c r="U34" s="278"/>
      <c r="V34" s="236" t="str">
        <f t="shared" si="4"/>
        <v>x</v>
      </c>
      <c r="W34" s="236" t="str">
        <f t="shared" si="5"/>
        <v/>
      </c>
      <c r="X34" s="236" t="str">
        <f t="shared" si="6"/>
        <v/>
      </c>
      <c r="Y34" s="236" t="str">
        <f t="shared" si="7"/>
        <v/>
      </c>
      <c r="Z34" s="236" t="str">
        <f t="shared" si="8"/>
        <v/>
      </c>
      <c r="AA34" s="237"/>
      <c r="AB34" s="238"/>
      <c r="AC34" s="239"/>
      <c r="AD34" s="246"/>
      <c r="AE34" s="246"/>
      <c r="AF34" s="239"/>
      <c r="AG34" s="239"/>
      <c r="AH34" s="239"/>
      <c r="AI34" s="239"/>
      <c r="AJ34" s="239"/>
      <c r="AK34" s="239"/>
      <c r="AL34" s="239"/>
      <c r="AM34" s="239"/>
      <c r="AN34" s="239"/>
      <c r="AO34" s="239"/>
      <c r="AP34" s="239"/>
      <c r="AQ34" s="239"/>
      <c r="AR34" s="239"/>
      <c r="AS34" s="239"/>
      <c r="AT34" s="239"/>
      <c r="AU34" s="239"/>
      <c r="AV34" s="239"/>
      <c r="AW34" s="239"/>
      <c r="AX34" s="239"/>
      <c r="AY34" s="239"/>
      <c r="AZ34" s="239"/>
      <c r="BA34" s="239"/>
      <c r="BB34" s="240"/>
      <c r="BW34" s="242"/>
      <c r="BX34" s="243"/>
    </row>
    <row r="35" spans="1:76" s="241" customFormat="1" ht="15" hidden="1" customHeight="1" x14ac:dyDescent="0.25">
      <c r="A35" s="229"/>
      <c r="B35" s="309"/>
      <c r="C35" s="309"/>
      <c r="D35" s="273"/>
      <c r="E35" s="274"/>
      <c r="F35" s="274"/>
      <c r="G35" s="274"/>
      <c r="H35" s="274"/>
      <c r="I35" s="274"/>
      <c r="J35" s="282">
        <f t="shared" si="0"/>
        <v>0</v>
      </c>
      <c r="K35" s="274"/>
      <c r="L35" s="274"/>
      <c r="M35" s="274"/>
      <c r="N35" s="274"/>
      <c r="O35" s="274"/>
      <c r="P35" s="274"/>
      <c r="Q35" s="282">
        <f t="shared" si="1"/>
        <v>0</v>
      </c>
      <c r="R35" s="275">
        <f t="shared" si="2"/>
        <v>0</v>
      </c>
      <c r="S35" s="280">
        <f t="shared" si="9"/>
        <v>0</v>
      </c>
      <c r="T35" s="275">
        <f t="shared" si="3"/>
        <v>0</v>
      </c>
      <c r="U35" s="278"/>
      <c r="V35" s="236" t="str">
        <f t="shared" si="4"/>
        <v>x</v>
      </c>
      <c r="W35" s="236" t="str">
        <f t="shared" si="5"/>
        <v/>
      </c>
      <c r="X35" s="236" t="str">
        <f t="shared" si="6"/>
        <v/>
      </c>
      <c r="Y35" s="236" t="str">
        <f t="shared" si="7"/>
        <v/>
      </c>
      <c r="Z35" s="236" t="str">
        <f t="shared" si="8"/>
        <v/>
      </c>
      <c r="AA35" s="237"/>
      <c r="AB35" s="238"/>
      <c r="BW35" s="242" t="s">
        <v>272</v>
      </c>
      <c r="BX35" s="243" t="s">
        <v>273</v>
      </c>
    </row>
    <row r="36" spans="1:76" s="62" customFormat="1" ht="33" customHeight="1" thickBot="1" x14ac:dyDescent="0.3">
      <c r="A36" s="224"/>
      <c r="B36" s="334"/>
      <c r="C36" s="334"/>
      <c r="D36" s="391" t="s">
        <v>324</v>
      </c>
      <c r="E36" s="392"/>
      <c r="F36" s="392"/>
      <c r="G36" s="392"/>
      <c r="H36" s="392"/>
      <c r="I36" s="393"/>
      <c r="J36" s="397">
        <f>SUM(J11:J15)</f>
        <v>24</v>
      </c>
      <c r="K36" s="334" t="s">
        <v>399</v>
      </c>
      <c r="L36" s="334"/>
      <c r="M36" s="334"/>
      <c r="N36" s="334"/>
      <c r="O36" s="334"/>
      <c r="P36" s="334"/>
      <c r="Q36" s="399">
        <f>SUM(Q11:Q15)</f>
        <v>26</v>
      </c>
      <c r="R36" s="401">
        <f>SUM(R11:R15)</f>
        <v>50</v>
      </c>
      <c r="S36" s="389">
        <f>SUM(S11:S15)</f>
        <v>50</v>
      </c>
      <c r="T36" s="279"/>
      <c r="U36" s="337"/>
      <c r="V36" s="339" t="s">
        <v>291</v>
      </c>
      <c r="W36" s="339"/>
      <c r="X36" s="339"/>
      <c r="Y36" s="339"/>
      <c r="Z36" s="339"/>
      <c r="AA36" s="306" t="s">
        <v>292</v>
      </c>
      <c r="AB36" s="226"/>
      <c r="BW36" s="154"/>
      <c r="BX36" s="155"/>
    </row>
    <row r="37" spans="1:76" s="62" customFormat="1" ht="32.25" customHeight="1" thickBot="1" x14ac:dyDescent="0.3">
      <c r="A37" s="224"/>
      <c r="B37" s="334"/>
      <c r="C37" s="334"/>
      <c r="D37" s="394"/>
      <c r="E37" s="395"/>
      <c r="F37" s="395"/>
      <c r="G37" s="395"/>
      <c r="H37" s="395"/>
      <c r="I37" s="396"/>
      <c r="J37" s="398"/>
      <c r="K37" s="334"/>
      <c r="L37" s="334"/>
      <c r="M37" s="334"/>
      <c r="N37" s="334"/>
      <c r="O37" s="334"/>
      <c r="P37" s="334"/>
      <c r="Q37" s="400"/>
      <c r="R37" s="402"/>
      <c r="S37" s="390"/>
      <c r="T37" s="279"/>
      <c r="U37" s="338"/>
      <c r="V37" s="157"/>
      <c r="W37" s="267" t="e">
        <f>IF(W11="x",T11*S11)+IF(#REF!="x",#REF!*#REF!)+IF(#REF!="x",#REF!*#REF!)+IF(#REF!="x",#REF!*#REF!)+IF(#REF!="x",#REF!*#REF!)+IF(#REF!="x",#REF!*#REF!)+IF(#REF!="x",#REF!*#REF!)+IF(W12="x",T12*S12)+IF(W13="x",T13*S13)+IF(#REF!="x",#REF!*#REF!)+IF(#REF!="x",#REF!*#REF!)+IF(#REF!="x",#REF!*#REF!)+IF(W14="x",T14*S14)+IF(#REF!="x",#REF!*#REF!)+IF(#REF!="x",#REF!*#REF!)+IF(#REF!="x",#REF!*#REF!)+IF(W15="x",T15*S15)+IF(#REF!="x",#REF!*#REF!)+IF(#REF!="x",#REF!*#REF!)+IF(#REF!="x",#REF!*#REF!)+IF(W16="x",T16*S16)+IF(W17="x",T17*S17)+IF(W18="x",T18*S18)+IF(W19="x",T19*S19)+IF(W20="x",T20*S20)+IF(W21="x",T21*S21)+IF(W22="x",T22*S22)+IF(W23="x",T23*S23)+IF(W24="x",T24*S24)+IF(W25="x",T25*S25)+IF(W26="x",T26*S26)+IF(W27="x",T27*S27)+IF(W28="x",T28*S28)+IF(W29="x",T29*S29)+IF(W30="x",T30*S30)+IF(W31="x",T31*S31)+IF(W32="x",T32*S32)+IF(W33="x",T33*S33)+IF(W34="x",T34*S34)+IF(W35="x",T35*S35)</f>
        <v>#REF!</v>
      </c>
      <c r="X37" s="267" t="e">
        <f>IF(X11="x",T11*S11)+IF(#REF!="x",#REF!*#REF!)+IF(#REF!="x",#REF!*#REF!)+IF(#REF!="x",#REF!*#REF!)+IF(#REF!="x",#REF!*#REF!)+IF(#REF!="x",#REF!*#REF!)+IF(#REF!="x",#REF!*#REF!)+IF(X12="x",T12*S12)+IF(X13="x",T13*S13)+IF(#REF!="x",#REF!*#REF!)+IF(#REF!="x",#REF!*#REF!)+IF(#REF!="x",#REF!*#REF!)+IF(X14="x",T14*S14)+IF(#REF!="x",#REF!*#REF!)+IF(#REF!="x",#REF!*#REF!)+IF(#REF!="x",#REF!*#REF!)+IF(X15="x",T15*S15)+IF(#REF!="x",#REF!*#REF!)+IF(#REF!="x",#REF!*#REF!)+IF(#REF!="x",#REF!*#REF!)+IF(X16="x",T16*S16)+IF(X17="x",T17*S17)+IF(X18="x",T18*S18)+IF(X19="x",T19*S19)+IF(X20="x",T20*S20)+IF(X21="x",T21*S21)+IF(X22="x",T22*S22)+IF(X23="x",T23*S23)+IF(X24="x",T24*S24)+IF(X25="x",T25*S25)+IF(X26="x",T26*S26)+IF(X27="x",T27*S27)+IF(X28="x",T28*S28)+IF(X29="x",T29*S29)+IF(X30="x",T30*S30)+IF(X31="x",T31*S31)+IF(X32="x",T32*S32)+IF(X33="x",T33*S33)+IF(X34="x",T34*S34)+IF(X35="x",T35*S35)</f>
        <v>#REF!</v>
      </c>
      <c r="Y37" s="267" t="e">
        <f>IF(Y11="x",T11*S11)+IF(#REF!="x",#REF!*#REF!)+IF(#REF!="x",#REF!*#REF!)+IF(#REF!="x",#REF!*#REF!)+IF(#REF!="x",#REF!*#REF!)+IF(#REF!="x",#REF!*#REF!)+IF(#REF!="x",#REF!*#REF!)+IF(Y12="x",T12*S12)+IF(Y13="x",T13*S13)+IF(#REF!="x",#REF!*#REF!)+IF(#REF!="x",#REF!*#REF!)+IF(#REF!="x",#REF!*#REF!)+IF(Y14="x",T14*S14)+IF(#REF!="x",#REF!*#REF!)+IF(#REF!="x",#REF!*#REF!)+IF(#REF!="x",#REF!*#REF!)+IF(Y15="x",T15*S15)+IF(#REF!="x",#REF!*#REF!)+IF(#REF!="x",#REF!*#REF!)+IF(#REF!="x",#REF!*#REF!)+IF(Y16="x",T16*S16)+IF(Y17="x",T17*S17)+IF(Y18="x",T18*S18)+IF(Y19="x",T19*S19)+IF(Y20="x",T20*S20)+IF(Y21="x",T21*S21)+IF(Y22="x",T22*S22)+IF(Y23="x",T23*S23)+IF(Y24="x",T24*S24)+IF(Y25="x",T25*S25)+IF(Y26="x",T26*S26)+IF(Y27="x",T27*S27)+IF(Y28="x",T28*S28)+IF(Y29="x",T29*S29)+IF(Y30="x",T30*S30)+IF(Y31="x",T31*S31)+IF(Y32="x",T32*S32)+IF(Y33="x",T33*S33)+IF(Y34="x",T34*S34)+IF(Y35="x",T35*S35)</f>
        <v>#REF!</v>
      </c>
      <c r="Z37" s="267" t="e">
        <f>IF(Z11="x",T11*S11)+IF(#REF!="x",#REF!*#REF!)+IF(#REF!="x",#REF!*#REF!)+IF(#REF!="x",#REF!*#REF!)+IF(#REF!="x",#REF!*#REF!)+IF(#REF!="x",#REF!*#REF!)+IF(#REF!="x",#REF!*#REF!)+IF(Z12="x",T12*S12)+IF(Z13="x",T13*S13)+IF(#REF!="x",#REF!*#REF!)+IF(#REF!="x",#REF!*#REF!)+IF(#REF!="x",#REF!*#REF!)+IF(Z14="x",T14*S14)+IF(#REF!="x",#REF!*#REF!)+IF(#REF!="x",#REF!*#REF!)+IF(#REF!="x",#REF!*#REF!)+IF(Z15="x",T15*S15)+IF(#REF!="x",#REF!*#REF!)+IF(#REF!="x",#REF!*#REF!)+IF(#REF!="x",#REF!*#REF!)+IF(Z16="x",T16*S16)+IF(Z17="x",T17*S17)+IF(Z18="x",T18*S18)+IF(Z19="x",T19*S19)+IF(Z20="x",T20*S20)+IF(Z21="x",T21*S21)+IF(Z22="x",T22*S22)+IF(Z23="x",T23*S23)+IF(Z24="x",T24*S24)+IF(Z25="x",T25*S25)+IF(Z26="x",T26*S26)+IF(Z27="x",T27*S27)+IF(Z28="x",T28*S28)+IF(Z29="x",T29*S29)+IF(Z30="x",T30*S30)+IF(Z31="x",T31*S31)+IF(Z32="x",T32*S32)+IF(Z33="x",T33*S33)+IF(Z34="x",T34*S34)+IF(Z35="x",T35*S35)</f>
        <v>#REF!</v>
      </c>
      <c r="AA37" s="268" t="e">
        <f>SUM(W37:Z37)</f>
        <v>#REF!</v>
      </c>
      <c r="AB37" s="226"/>
      <c r="BW37" s="159"/>
      <c r="BX37" s="160"/>
    </row>
    <row r="38" spans="1:76" ht="18" hidden="1" customHeight="1" x14ac:dyDescent="0.25">
      <c r="A38" s="224"/>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226"/>
    </row>
    <row r="39" spans="1:76" ht="27" hidden="1" customHeight="1" x14ac:dyDescent="0.25">
      <c r="A39" s="224"/>
      <c r="B39" s="330"/>
      <c r="C39" s="330"/>
      <c r="D39" s="181"/>
      <c r="E39" s="181"/>
      <c r="F39" s="181"/>
      <c r="G39" s="181"/>
      <c r="H39" s="181"/>
      <c r="I39" s="181"/>
      <c r="J39" s="181"/>
      <c r="K39" s="181"/>
      <c r="L39" s="181"/>
      <c r="M39" s="181"/>
      <c r="N39" s="181"/>
      <c r="O39" s="181"/>
      <c r="P39" s="181"/>
      <c r="Q39" s="181"/>
      <c r="R39" s="218"/>
      <c r="S39" s="177"/>
      <c r="T39" s="218"/>
      <c r="U39" s="218"/>
      <c r="V39" s="55"/>
      <c r="W39" s="179"/>
      <c r="X39" s="269" t="e">
        <f>AA37</f>
        <v>#REF!</v>
      </c>
      <c r="Y39" s="181"/>
      <c r="Z39" s="55"/>
      <c r="AA39" s="55"/>
      <c r="AB39" s="226"/>
    </row>
    <row r="40" spans="1:76" ht="15.75" hidden="1" customHeight="1" x14ac:dyDescent="0.25">
      <c r="A40" s="224"/>
      <c r="B40" s="55"/>
      <c r="C40" s="55"/>
      <c r="D40" s="55"/>
      <c r="E40" s="55"/>
      <c r="F40" s="55"/>
      <c r="G40" s="55"/>
      <c r="H40" s="55"/>
      <c r="I40" s="55"/>
      <c r="J40" s="55"/>
      <c r="K40" s="55"/>
      <c r="L40" s="55"/>
      <c r="M40" s="55"/>
      <c r="N40" s="55"/>
      <c r="O40" s="55"/>
      <c r="P40" s="55"/>
      <c r="Q40" s="55"/>
      <c r="R40" s="55"/>
      <c r="S40" s="55"/>
      <c r="T40" s="47"/>
      <c r="U40" s="47"/>
      <c r="V40" s="55"/>
      <c r="W40" s="179"/>
      <c r="X40" s="179"/>
      <c r="Y40" s="55"/>
      <c r="Z40" s="55"/>
      <c r="AA40" s="55"/>
      <c r="AB40" s="226"/>
    </row>
    <row r="41" spans="1:76" ht="0.75" customHeight="1" thickTop="1" x14ac:dyDescent="0.25">
      <c r="A41" s="331"/>
      <c r="B41" s="332"/>
      <c r="C41" s="332"/>
      <c r="D41" s="332"/>
      <c r="E41" s="332"/>
      <c r="F41" s="332"/>
      <c r="G41" s="332"/>
      <c r="H41" s="332"/>
      <c r="I41" s="332"/>
      <c r="J41" s="332"/>
      <c r="K41" s="332"/>
      <c r="L41" s="332"/>
      <c r="M41" s="332"/>
      <c r="N41" s="332"/>
      <c r="O41" s="332"/>
      <c r="P41" s="332"/>
      <c r="Q41" s="332"/>
      <c r="R41" s="332"/>
      <c r="S41" s="332"/>
      <c r="T41" s="332"/>
      <c r="U41" s="332"/>
      <c r="V41" s="332"/>
      <c r="W41" s="332"/>
      <c r="X41" s="332"/>
      <c r="Y41" s="332"/>
      <c r="Z41" s="332"/>
      <c r="AA41" s="332"/>
      <c r="AB41" s="333"/>
    </row>
    <row r="42" spans="1:76" s="188" customFormat="1" x14ac:dyDescent="0.25">
      <c r="R42" s="189"/>
      <c r="S42" s="189"/>
      <c r="T42" s="189"/>
      <c r="U42" s="190"/>
      <c r="Y42" s="191"/>
      <c r="BW42" s="160"/>
      <c r="BX42" s="160"/>
    </row>
  </sheetData>
  <mergeCells count="29">
    <mergeCell ref="K9:M9"/>
    <mergeCell ref="S7:S10"/>
    <mergeCell ref="T7:T10"/>
    <mergeCell ref="U7:U10"/>
    <mergeCell ref="V7:Z7"/>
    <mergeCell ref="AA7:AA10"/>
    <mergeCell ref="D8:J8"/>
    <mergeCell ref="K8:Q8"/>
    <mergeCell ref="D9:F9"/>
    <mergeCell ref="G9:I9"/>
    <mergeCell ref="J9:J10"/>
    <mergeCell ref="N9:P9"/>
    <mergeCell ref="Q9:Q10"/>
    <mergeCell ref="S36:S37"/>
    <mergeCell ref="U36:U37"/>
    <mergeCell ref="V36:Z36"/>
    <mergeCell ref="B2:AA2"/>
    <mergeCell ref="B4:AA4"/>
    <mergeCell ref="B7:C9"/>
    <mergeCell ref="D7:Q7"/>
    <mergeCell ref="R7:R10"/>
    <mergeCell ref="B39:C39"/>
    <mergeCell ref="A41:AB41"/>
    <mergeCell ref="B36:C37"/>
    <mergeCell ref="D36:I37"/>
    <mergeCell ref="J36:J37"/>
    <mergeCell ref="K36:P37"/>
    <mergeCell ref="Q36:Q37"/>
    <mergeCell ref="R36:R37"/>
  </mergeCells>
  <conditionalFormatting sqref="AA11 Z12:AA12">
    <cfRule type="cellIs" dxfId="549" priority="54" stopIfTrue="1" operator="equal">
      <formula>"X"</formula>
    </cfRule>
  </conditionalFormatting>
  <conditionalFormatting sqref="V11:V12">
    <cfRule type="cellIs" dxfId="548" priority="50" stopIfTrue="1" operator="equal">
      <formula>"X"</formula>
    </cfRule>
  </conditionalFormatting>
  <conditionalFormatting sqref="Y11:Y12">
    <cfRule type="cellIs" dxfId="547" priority="51" stopIfTrue="1" operator="equal">
      <formula>"X"</formula>
    </cfRule>
  </conditionalFormatting>
  <conditionalFormatting sqref="W11:W12">
    <cfRule type="cellIs" dxfId="546" priority="52" stopIfTrue="1" operator="equal">
      <formula>"X"</formula>
    </cfRule>
  </conditionalFormatting>
  <conditionalFormatting sqref="X11:X12">
    <cfRule type="cellIs" dxfId="545" priority="53" stopIfTrue="1" operator="equal">
      <formula>"X"</formula>
    </cfRule>
  </conditionalFormatting>
  <conditionalFormatting sqref="Z11">
    <cfRule type="cellIs" dxfId="544" priority="49" stopIfTrue="1" operator="equal">
      <formula>"X"</formula>
    </cfRule>
  </conditionalFormatting>
  <conditionalFormatting sqref="Z20:Z23">
    <cfRule type="cellIs" dxfId="543" priority="19" stopIfTrue="1" operator="equal">
      <formula>"X"</formula>
    </cfRule>
  </conditionalFormatting>
  <conditionalFormatting sqref="AA13">
    <cfRule type="cellIs" dxfId="542" priority="48" stopIfTrue="1" operator="equal">
      <formula>"X"</formula>
    </cfRule>
  </conditionalFormatting>
  <conditionalFormatting sqref="V13">
    <cfRule type="cellIs" dxfId="541" priority="44" stopIfTrue="1" operator="equal">
      <formula>"X"</formula>
    </cfRule>
  </conditionalFormatting>
  <conditionalFormatting sqref="Y13">
    <cfRule type="cellIs" dxfId="540" priority="45" stopIfTrue="1" operator="equal">
      <formula>"X"</formula>
    </cfRule>
  </conditionalFormatting>
  <conditionalFormatting sqref="W13">
    <cfRule type="cellIs" dxfId="539" priority="46" stopIfTrue="1" operator="equal">
      <formula>"X"</formula>
    </cfRule>
  </conditionalFormatting>
  <conditionalFormatting sqref="X13">
    <cfRule type="cellIs" dxfId="538" priority="47" stopIfTrue="1" operator="equal">
      <formula>"X"</formula>
    </cfRule>
  </conditionalFormatting>
  <conditionalFormatting sqref="Z13">
    <cfRule type="cellIs" dxfId="537" priority="43" stopIfTrue="1" operator="equal">
      <formula>"X"</formula>
    </cfRule>
  </conditionalFormatting>
  <conditionalFormatting sqref="AA14">
    <cfRule type="cellIs" dxfId="536" priority="42" stopIfTrue="1" operator="equal">
      <formula>"X"</formula>
    </cfRule>
  </conditionalFormatting>
  <conditionalFormatting sqref="V14">
    <cfRule type="cellIs" dxfId="535" priority="38" stopIfTrue="1" operator="equal">
      <formula>"X"</formula>
    </cfRule>
  </conditionalFormatting>
  <conditionalFormatting sqref="Y14">
    <cfRule type="cellIs" dxfId="534" priority="39" stopIfTrue="1" operator="equal">
      <formula>"X"</formula>
    </cfRule>
  </conditionalFormatting>
  <conditionalFormatting sqref="W14">
    <cfRule type="cellIs" dxfId="533" priority="40" stopIfTrue="1" operator="equal">
      <formula>"X"</formula>
    </cfRule>
  </conditionalFormatting>
  <conditionalFormatting sqref="X14">
    <cfRule type="cellIs" dxfId="532" priority="41" stopIfTrue="1" operator="equal">
      <formula>"X"</formula>
    </cfRule>
  </conditionalFormatting>
  <conditionalFormatting sqref="Z14">
    <cfRule type="cellIs" dxfId="531" priority="37" stopIfTrue="1" operator="equal">
      <formula>"X"</formula>
    </cfRule>
  </conditionalFormatting>
  <conditionalFormatting sqref="AA15">
    <cfRule type="cellIs" dxfId="530" priority="36" stopIfTrue="1" operator="equal">
      <formula>"X"</formula>
    </cfRule>
  </conditionalFormatting>
  <conditionalFormatting sqref="V15">
    <cfRule type="cellIs" dxfId="529" priority="32" stopIfTrue="1" operator="equal">
      <formula>"X"</formula>
    </cfRule>
  </conditionalFormatting>
  <conditionalFormatting sqref="Y15">
    <cfRule type="cellIs" dxfId="528" priority="33" stopIfTrue="1" operator="equal">
      <formula>"X"</formula>
    </cfRule>
  </conditionalFormatting>
  <conditionalFormatting sqref="W15">
    <cfRule type="cellIs" dxfId="527" priority="34" stopIfTrue="1" operator="equal">
      <formula>"X"</formula>
    </cfRule>
  </conditionalFormatting>
  <conditionalFormatting sqref="X15">
    <cfRule type="cellIs" dxfId="526" priority="35" stopIfTrue="1" operator="equal">
      <formula>"X"</formula>
    </cfRule>
  </conditionalFormatting>
  <conditionalFormatting sqref="Z15">
    <cfRule type="cellIs" dxfId="525" priority="31" stopIfTrue="1" operator="equal">
      <formula>"X"</formula>
    </cfRule>
  </conditionalFormatting>
  <conditionalFormatting sqref="AA16:AA19">
    <cfRule type="cellIs" dxfId="524" priority="30" stopIfTrue="1" operator="equal">
      <formula>"X"</formula>
    </cfRule>
  </conditionalFormatting>
  <conditionalFormatting sqref="V16:V19">
    <cfRule type="cellIs" dxfId="523" priority="26" stopIfTrue="1" operator="equal">
      <formula>"X"</formula>
    </cfRule>
  </conditionalFormatting>
  <conditionalFormatting sqref="Y16:Y19">
    <cfRule type="cellIs" dxfId="522" priority="27" stopIfTrue="1" operator="equal">
      <formula>"X"</formula>
    </cfRule>
  </conditionalFormatting>
  <conditionalFormatting sqref="W16:W19">
    <cfRule type="cellIs" dxfId="521" priority="28" stopIfTrue="1" operator="equal">
      <formula>"X"</formula>
    </cfRule>
  </conditionalFormatting>
  <conditionalFormatting sqref="X16:X19">
    <cfRule type="cellIs" dxfId="520" priority="29" stopIfTrue="1" operator="equal">
      <formula>"X"</formula>
    </cfRule>
  </conditionalFormatting>
  <conditionalFormatting sqref="Z16:Z19">
    <cfRule type="cellIs" dxfId="519" priority="25" stopIfTrue="1" operator="equal">
      <formula>"X"</formula>
    </cfRule>
  </conditionalFormatting>
  <conditionalFormatting sqref="AA20:AA23">
    <cfRule type="cellIs" dxfId="518" priority="24" stopIfTrue="1" operator="equal">
      <formula>"X"</formula>
    </cfRule>
  </conditionalFormatting>
  <conditionalFormatting sqref="V20:V23">
    <cfRule type="cellIs" dxfId="517" priority="20" stopIfTrue="1" operator="equal">
      <formula>"X"</formula>
    </cfRule>
  </conditionalFormatting>
  <conditionalFormatting sqref="Y20:Y23">
    <cfRule type="cellIs" dxfId="516" priority="21" stopIfTrue="1" operator="equal">
      <formula>"X"</formula>
    </cfRule>
  </conditionalFormatting>
  <conditionalFormatting sqref="W20:W23">
    <cfRule type="cellIs" dxfId="515" priority="22" stopIfTrue="1" operator="equal">
      <formula>"X"</formula>
    </cfRule>
  </conditionalFormatting>
  <conditionalFormatting sqref="X20:X23">
    <cfRule type="cellIs" dxfId="514" priority="23" stopIfTrue="1" operator="equal">
      <formula>"X"</formula>
    </cfRule>
  </conditionalFormatting>
  <conditionalFormatting sqref="AA24:AA27">
    <cfRule type="cellIs" dxfId="513" priority="18" stopIfTrue="1" operator="equal">
      <formula>"X"</formula>
    </cfRule>
  </conditionalFormatting>
  <conditionalFormatting sqref="V24:V27">
    <cfRule type="cellIs" dxfId="512" priority="14" stopIfTrue="1" operator="equal">
      <formula>"X"</formula>
    </cfRule>
  </conditionalFormatting>
  <conditionalFormatting sqref="Y24:Y27">
    <cfRule type="cellIs" dxfId="511" priority="15" stopIfTrue="1" operator="equal">
      <formula>"X"</formula>
    </cfRule>
  </conditionalFormatting>
  <conditionalFormatting sqref="W24:W27">
    <cfRule type="cellIs" dxfId="510" priority="16" stopIfTrue="1" operator="equal">
      <formula>"X"</formula>
    </cfRule>
  </conditionalFormatting>
  <conditionalFormatting sqref="X24:X27">
    <cfRule type="cellIs" dxfId="509" priority="17" stopIfTrue="1" operator="equal">
      <formula>"X"</formula>
    </cfRule>
  </conditionalFormatting>
  <conditionalFormatting sqref="Z24:Z27">
    <cfRule type="cellIs" dxfId="508" priority="13" stopIfTrue="1" operator="equal">
      <formula>"X"</formula>
    </cfRule>
  </conditionalFormatting>
  <conditionalFormatting sqref="AA28:AA31">
    <cfRule type="cellIs" dxfId="507" priority="12" stopIfTrue="1" operator="equal">
      <formula>"X"</formula>
    </cfRule>
  </conditionalFormatting>
  <conditionalFormatting sqref="V28:V31">
    <cfRule type="cellIs" dxfId="506" priority="8" stopIfTrue="1" operator="equal">
      <formula>"X"</formula>
    </cfRule>
  </conditionalFormatting>
  <conditionalFormatting sqref="Y28:Y31">
    <cfRule type="cellIs" dxfId="505" priority="9" stopIfTrue="1" operator="equal">
      <formula>"X"</formula>
    </cfRule>
  </conditionalFormatting>
  <conditionalFormatting sqref="W28:W31">
    <cfRule type="cellIs" dxfId="504" priority="10" stopIfTrue="1" operator="equal">
      <formula>"X"</formula>
    </cfRule>
  </conditionalFormatting>
  <conditionalFormatting sqref="X28:X31">
    <cfRule type="cellIs" dxfId="503" priority="11" stopIfTrue="1" operator="equal">
      <formula>"X"</formula>
    </cfRule>
  </conditionalFormatting>
  <conditionalFormatting sqref="Z28:Z31">
    <cfRule type="cellIs" dxfId="502" priority="7" stopIfTrue="1" operator="equal">
      <formula>"X"</formula>
    </cfRule>
  </conditionalFormatting>
  <conditionalFormatting sqref="AA32:AA35">
    <cfRule type="cellIs" dxfId="501" priority="6" stopIfTrue="1" operator="equal">
      <formula>"X"</formula>
    </cfRule>
  </conditionalFormatting>
  <conditionalFormatting sqref="V32:V35">
    <cfRule type="cellIs" dxfId="500" priority="2" stopIfTrue="1" operator="equal">
      <formula>"X"</formula>
    </cfRule>
  </conditionalFormatting>
  <conditionalFormatting sqref="Y32:Y35">
    <cfRule type="cellIs" dxfId="499" priority="3" stopIfTrue="1" operator="equal">
      <formula>"X"</formula>
    </cfRule>
  </conditionalFormatting>
  <conditionalFormatting sqref="W32:W35">
    <cfRule type="cellIs" dxfId="498" priority="4" stopIfTrue="1" operator="equal">
      <formula>"X"</formula>
    </cfRule>
  </conditionalFormatting>
  <conditionalFormatting sqref="X32:X35">
    <cfRule type="cellIs" dxfId="497" priority="5" stopIfTrue="1" operator="equal">
      <formula>"X"</formula>
    </cfRule>
  </conditionalFormatting>
  <conditionalFormatting sqref="Z32:Z35">
    <cfRule type="cellIs" dxfId="496" priority="1" stopIfTrue="1" operator="equal">
      <formula>"X"</formula>
    </cfRule>
  </conditionalFormatting>
  <pageMargins left="0.7" right="0.7" top="0.75" bottom="0.75" header="0.3" footer="0.3"/>
  <pageSetup paperSize="9" orientation="portrait" horizontalDpi="300" verticalDpi="0" copies="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BH317"/>
  <sheetViews>
    <sheetView view="pageBreakPreview" topLeftCell="A16" zoomScale="80" zoomScaleNormal="80" zoomScaleSheetLayoutView="80" workbookViewId="0">
      <selection activeCell="S35" sqref="S35:W35"/>
    </sheetView>
  </sheetViews>
  <sheetFormatPr defaultColWidth="5.140625" defaultRowHeight="15" x14ac:dyDescent="0.25"/>
  <cols>
    <col min="1" max="26" width="5.28515625" style="37" customWidth="1"/>
    <col min="27" max="27" width="5.28515625" style="38" customWidth="1"/>
    <col min="28" max="33" width="5.28515625" style="37" customWidth="1"/>
    <col min="34" max="35" width="5.28515625" style="2" customWidth="1"/>
    <col min="36" max="16384" width="5.140625" style="2"/>
  </cols>
  <sheetData>
    <row r="1" spans="1:60" ht="3" customHeight="1" thickBot="1" x14ac:dyDescent="0.3">
      <c r="A1" s="403"/>
      <c r="B1" s="404"/>
      <c r="C1" s="404"/>
      <c r="D1" s="404"/>
      <c r="E1" s="404"/>
      <c r="F1" s="404"/>
      <c r="G1" s="404"/>
      <c r="H1" s="404"/>
      <c r="I1" s="404"/>
      <c r="J1" s="404"/>
      <c r="K1" s="404"/>
      <c r="L1" s="404"/>
      <c r="M1" s="404"/>
      <c r="N1" s="404"/>
      <c r="O1" s="404"/>
      <c r="P1" s="404"/>
      <c r="Q1" s="404"/>
      <c r="R1" s="404"/>
      <c r="S1" s="404"/>
      <c r="T1" s="404"/>
      <c r="U1" s="404"/>
      <c r="V1" s="404"/>
      <c r="W1" s="404"/>
      <c r="X1" s="404"/>
      <c r="Y1" s="404"/>
      <c r="Z1" s="404"/>
      <c r="AA1" s="404"/>
      <c r="AB1" s="404"/>
      <c r="AC1" s="404"/>
      <c r="AD1" s="404"/>
      <c r="AE1" s="404"/>
      <c r="AF1" s="404"/>
      <c r="AG1" s="405"/>
      <c r="AH1" s="1"/>
      <c r="AI1" s="1"/>
      <c r="AJ1" s="1"/>
      <c r="AK1" s="1"/>
    </row>
    <row r="2" spans="1:60" ht="30" customHeight="1" thickTop="1" thickBot="1" x14ac:dyDescent="0.3">
      <c r="A2" s="406" t="s">
        <v>223</v>
      </c>
      <c r="B2" s="406"/>
      <c r="C2" s="406"/>
      <c r="D2" s="406"/>
      <c r="E2" s="406"/>
      <c r="F2" s="406"/>
      <c r="G2" s="406"/>
      <c r="H2" s="406"/>
      <c r="I2" s="406"/>
      <c r="J2" s="406"/>
      <c r="K2" s="406"/>
      <c r="L2" s="406"/>
      <c r="M2" s="406"/>
      <c r="N2" s="406"/>
      <c r="O2" s="406"/>
      <c r="P2" s="406"/>
      <c r="Q2" s="406"/>
      <c r="R2" s="406"/>
      <c r="S2" s="406"/>
      <c r="T2" s="406"/>
      <c r="U2" s="406"/>
      <c r="V2" s="406"/>
      <c r="W2" s="406"/>
      <c r="X2" s="406"/>
      <c r="Y2" s="406"/>
      <c r="Z2" s="406"/>
      <c r="AA2" s="406"/>
      <c r="AB2" s="406"/>
      <c r="AC2" s="406"/>
      <c r="AD2" s="406"/>
      <c r="AE2" s="406"/>
      <c r="AF2" s="406"/>
      <c r="AG2" s="406"/>
      <c r="AH2" s="406"/>
      <c r="AI2" s="406"/>
      <c r="AJ2" s="1"/>
      <c r="AK2" s="1"/>
    </row>
    <row r="3" spans="1:60" s="5" customFormat="1" ht="35.25" customHeight="1" thickTop="1" thickBot="1" x14ac:dyDescent="0.3">
      <c r="A3" s="407" t="s">
        <v>3</v>
      </c>
      <c r="B3" s="408"/>
      <c r="C3" s="408"/>
      <c r="D3" s="408"/>
      <c r="E3" s="408"/>
      <c r="F3" s="408"/>
      <c r="G3" s="408"/>
      <c r="H3" s="408"/>
      <c r="I3" s="408"/>
      <c r="J3" s="408"/>
      <c r="K3" s="408"/>
      <c r="L3" s="408"/>
      <c r="M3" s="408"/>
      <c r="N3" s="408"/>
      <c r="O3" s="408"/>
      <c r="P3" s="408"/>
      <c r="Q3" s="408"/>
      <c r="R3" s="408"/>
      <c r="S3" s="408"/>
      <c r="T3" s="408"/>
      <c r="U3" s="408"/>
      <c r="V3" s="408"/>
      <c r="W3" s="408"/>
      <c r="X3" s="408"/>
      <c r="Y3" s="408"/>
      <c r="Z3" s="408"/>
      <c r="AA3" s="408"/>
      <c r="AB3" s="408"/>
      <c r="AC3" s="408"/>
      <c r="AD3" s="408"/>
      <c r="AE3" s="408"/>
      <c r="AF3" s="408"/>
      <c r="AG3" s="409"/>
      <c r="AH3" s="3" t="s">
        <v>4</v>
      </c>
      <c r="AI3" s="3" t="str">
        <f>'Elenco P.O.'!B10</f>
        <v>Obiettivo Operativo: giunta</v>
      </c>
      <c r="AJ3" s="4"/>
      <c r="AK3" s="4"/>
    </row>
    <row r="4" spans="1:60" s="5" customFormat="1" ht="33" customHeight="1" thickTop="1" thickBot="1" x14ac:dyDescent="0.3">
      <c r="A4" s="410" t="s">
        <v>5</v>
      </c>
      <c r="B4" s="410"/>
      <c r="C4" s="410"/>
      <c r="D4" s="410"/>
      <c r="E4" s="410"/>
      <c r="F4" s="410"/>
      <c r="G4" s="410"/>
      <c r="H4" s="410"/>
      <c r="I4" s="410"/>
      <c r="J4" s="410"/>
      <c r="K4" s="410"/>
      <c r="L4" s="410"/>
      <c r="M4" s="410"/>
      <c r="N4" s="410"/>
      <c r="O4" s="410"/>
      <c r="P4" s="410"/>
      <c r="Q4" s="410"/>
      <c r="R4" s="410"/>
      <c r="S4" s="410">
        <f>'Elenco P.O.'!C1</f>
        <v>0</v>
      </c>
      <c r="T4" s="410"/>
      <c r="U4" s="410"/>
      <c r="V4" s="410"/>
      <c r="W4" s="410"/>
      <c r="X4" s="410"/>
      <c r="Y4" s="410"/>
      <c r="Z4" s="410"/>
      <c r="AA4" s="410"/>
      <c r="AB4" s="410"/>
      <c r="AC4" s="410"/>
      <c r="AD4" s="410"/>
      <c r="AE4" s="410"/>
      <c r="AF4" s="410"/>
      <c r="AG4" s="410"/>
      <c r="AH4" s="410"/>
      <c r="AI4" s="410"/>
      <c r="AJ4" s="4"/>
      <c r="AK4" s="4"/>
    </row>
    <row r="5" spans="1:60" s="7" customFormat="1" ht="35.25" customHeight="1" thickTop="1" thickBot="1" x14ac:dyDescent="0.3">
      <c r="A5" s="406" t="s">
        <v>6</v>
      </c>
      <c r="B5" s="406"/>
      <c r="C5" s="406"/>
      <c r="D5" s="406"/>
      <c r="E5" s="415" t="s">
        <v>7</v>
      </c>
      <c r="F5" s="415"/>
      <c r="G5" s="415"/>
      <c r="H5" s="415"/>
      <c r="I5" s="415"/>
      <c r="J5" s="415"/>
      <c r="K5" s="406" t="s">
        <v>8</v>
      </c>
      <c r="L5" s="406"/>
      <c r="M5" s="406"/>
      <c r="N5" s="406"/>
      <c r="O5" s="406"/>
      <c r="P5" s="415"/>
      <c r="Q5" s="415"/>
      <c r="R5" s="415"/>
      <c r="S5" s="415"/>
      <c r="T5" s="415"/>
      <c r="U5" s="415"/>
      <c r="V5" s="415"/>
      <c r="W5" s="415"/>
      <c r="X5" s="406" t="s">
        <v>9</v>
      </c>
      <c r="Y5" s="406"/>
      <c r="Z5" s="406"/>
      <c r="AA5" s="406"/>
      <c r="AB5" s="406"/>
      <c r="AC5" s="415" t="s">
        <v>10</v>
      </c>
      <c r="AD5" s="415"/>
      <c r="AE5" s="415"/>
      <c r="AF5" s="415"/>
      <c r="AG5" s="415"/>
      <c r="AH5" s="415"/>
      <c r="AI5" s="415"/>
      <c r="AJ5" s="6"/>
      <c r="AK5" s="6"/>
      <c r="BA5" s="411" t="s">
        <v>11</v>
      </c>
      <c r="BB5" s="411"/>
      <c r="BC5" s="411"/>
      <c r="BD5" s="411"/>
      <c r="BE5" s="411"/>
      <c r="BF5" s="411"/>
      <c r="BG5" s="411"/>
      <c r="BH5" s="411"/>
    </row>
    <row r="6" spans="1:60" s="5" customFormat="1" ht="33" customHeight="1" thickTop="1" thickBot="1" x14ac:dyDescent="0.3">
      <c r="A6" s="406" t="s">
        <v>12</v>
      </c>
      <c r="B6" s="406"/>
      <c r="C6" s="406"/>
      <c r="D6" s="406"/>
      <c r="E6" s="423"/>
      <c r="F6" s="423"/>
      <c r="G6" s="423"/>
      <c r="H6" s="423"/>
      <c r="I6" s="423"/>
      <c r="J6" s="423"/>
      <c r="K6" s="423"/>
      <c r="L6" s="423"/>
      <c r="M6" s="423"/>
      <c r="N6" s="423"/>
      <c r="O6" s="423"/>
      <c r="P6" s="423"/>
      <c r="Q6" s="423"/>
      <c r="R6" s="423"/>
      <c r="S6" s="423"/>
      <c r="T6" s="423"/>
      <c r="U6" s="423"/>
      <c r="V6" s="423"/>
      <c r="W6" s="423"/>
      <c r="X6" s="423"/>
      <c r="Y6" s="423"/>
      <c r="Z6" s="423"/>
      <c r="AA6" s="423"/>
      <c r="AB6" s="423"/>
      <c r="AC6" s="423"/>
      <c r="AD6" s="423"/>
      <c r="AE6" s="423"/>
      <c r="AF6" s="423"/>
      <c r="AG6" s="423"/>
      <c r="AH6" s="423"/>
      <c r="AI6" s="423"/>
      <c r="AJ6" s="4"/>
      <c r="AK6" s="4"/>
    </row>
    <row r="7" spans="1:60" s="5" customFormat="1" ht="33.75" customHeight="1" thickTop="1" thickBot="1" x14ac:dyDescent="0.3">
      <c r="A7" s="406" t="s">
        <v>13</v>
      </c>
      <c r="B7" s="406"/>
      <c r="C7" s="406"/>
      <c r="D7" s="406"/>
      <c r="E7" s="416"/>
      <c r="F7" s="416"/>
      <c r="G7" s="416"/>
      <c r="H7" s="416"/>
      <c r="I7" s="416"/>
      <c r="J7" s="416"/>
      <c r="K7" s="416"/>
      <c r="L7" s="416"/>
      <c r="M7" s="416"/>
      <c r="N7" s="416"/>
      <c r="O7" s="416"/>
      <c r="P7" s="416"/>
      <c r="Q7" s="416"/>
      <c r="R7" s="416"/>
      <c r="S7" s="416"/>
      <c r="T7" s="416"/>
      <c r="U7" s="416"/>
      <c r="V7" s="416"/>
      <c r="W7" s="416"/>
      <c r="X7" s="416"/>
      <c r="Y7" s="416"/>
      <c r="Z7" s="416"/>
      <c r="AA7" s="416"/>
      <c r="AB7" s="416"/>
      <c r="AC7" s="416"/>
      <c r="AD7" s="416"/>
      <c r="AE7" s="416"/>
      <c r="AF7" s="416"/>
      <c r="AG7" s="416"/>
      <c r="AH7" s="416"/>
      <c r="AI7" s="416"/>
      <c r="AJ7" s="4"/>
      <c r="AK7" s="4"/>
    </row>
    <row r="8" spans="1:60" s="5" customFormat="1" ht="33.75" customHeight="1" thickTop="1" thickBot="1" x14ac:dyDescent="0.3">
      <c r="A8" s="406" t="s">
        <v>14</v>
      </c>
      <c r="B8" s="406"/>
      <c r="C8" s="406"/>
      <c r="D8" s="406"/>
      <c r="E8" s="416"/>
      <c r="F8" s="416"/>
      <c r="G8" s="416"/>
      <c r="H8" s="416"/>
      <c r="I8" s="416"/>
      <c r="J8" s="416"/>
      <c r="K8" s="416"/>
      <c r="L8" s="416"/>
      <c r="M8" s="416"/>
      <c r="N8" s="416"/>
      <c r="O8" s="416"/>
      <c r="P8" s="416"/>
      <c r="Q8" s="416"/>
      <c r="R8" s="416"/>
      <c r="S8" s="416"/>
      <c r="T8" s="416"/>
      <c r="U8" s="416"/>
      <c r="V8" s="416"/>
      <c r="W8" s="416"/>
      <c r="X8" s="416"/>
      <c r="Y8" s="416"/>
      <c r="Z8" s="416"/>
      <c r="AA8" s="416"/>
      <c r="AB8" s="416"/>
      <c r="AC8" s="416"/>
      <c r="AD8" s="416"/>
      <c r="AE8" s="416"/>
      <c r="AF8" s="416"/>
      <c r="AG8" s="416"/>
      <c r="AH8" s="416"/>
      <c r="AI8" s="416"/>
      <c r="AJ8" s="4"/>
      <c r="AK8" s="4"/>
    </row>
    <row r="9" spans="1:60" s="5" customFormat="1" ht="15" customHeight="1" thickTop="1" x14ac:dyDescent="0.25">
      <c r="A9" s="412" t="s">
        <v>15</v>
      </c>
      <c r="B9" s="413"/>
      <c r="C9" s="413"/>
      <c r="D9" s="413"/>
      <c r="E9" s="413"/>
      <c r="F9" s="413"/>
      <c r="G9" s="413"/>
      <c r="H9" s="413"/>
      <c r="I9" s="413"/>
      <c r="J9" s="413"/>
      <c r="K9" s="413"/>
      <c r="L9" s="413"/>
      <c r="M9" s="413"/>
      <c r="N9" s="413"/>
      <c r="O9" s="413"/>
      <c r="P9" s="413"/>
      <c r="Q9" s="413"/>
      <c r="R9" s="413"/>
      <c r="S9" s="413"/>
      <c r="T9" s="413"/>
      <c r="U9" s="413"/>
      <c r="V9" s="413"/>
      <c r="W9" s="413"/>
      <c r="X9" s="413"/>
      <c r="Y9" s="413"/>
      <c r="Z9" s="413"/>
      <c r="AA9" s="413"/>
      <c r="AB9" s="413"/>
      <c r="AC9" s="413"/>
      <c r="AD9" s="413"/>
      <c r="AE9" s="413"/>
      <c r="AF9" s="413"/>
      <c r="AG9" s="413"/>
      <c r="AH9" s="413"/>
      <c r="AI9" s="414"/>
      <c r="AJ9" s="4"/>
      <c r="AK9" s="4"/>
    </row>
    <row r="10" spans="1:60" s="5" customFormat="1" ht="17.25" customHeight="1" thickBot="1" x14ac:dyDescent="0.3">
      <c r="A10" s="417"/>
      <c r="B10" s="418"/>
      <c r="C10" s="418"/>
      <c r="D10" s="418"/>
      <c r="E10" s="418"/>
      <c r="F10" s="418"/>
      <c r="G10" s="418"/>
      <c r="H10" s="418"/>
      <c r="I10" s="418"/>
      <c r="J10" s="418"/>
      <c r="K10" s="418"/>
      <c r="L10" s="418"/>
      <c r="M10" s="418"/>
      <c r="N10" s="418"/>
      <c r="O10" s="418"/>
      <c r="P10" s="418"/>
      <c r="Q10" s="418"/>
      <c r="R10" s="418"/>
      <c r="S10" s="418"/>
      <c r="T10" s="418"/>
      <c r="U10" s="418"/>
      <c r="V10" s="418"/>
      <c r="W10" s="418"/>
      <c r="X10" s="418"/>
      <c r="Y10" s="418"/>
      <c r="Z10" s="418"/>
      <c r="AA10" s="418"/>
      <c r="AB10" s="418"/>
      <c r="AC10" s="418"/>
      <c r="AD10" s="418"/>
      <c r="AE10" s="418"/>
      <c r="AF10" s="418"/>
      <c r="AG10" s="418"/>
      <c r="AH10" s="418"/>
      <c r="AI10" s="419"/>
      <c r="AJ10" s="4"/>
      <c r="AK10" s="4"/>
    </row>
    <row r="11" spans="1:60" s="5" customFormat="1" ht="45" customHeight="1" thickTop="1" thickBot="1" x14ac:dyDescent="0.3">
      <c r="A11" s="420"/>
      <c r="B11" s="421"/>
      <c r="C11" s="421"/>
      <c r="D11" s="421"/>
      <c r="E11" s="421"/>
      <c r="F11" s="421"/>
      <c r="G11" s="421"/>
      <c r="H11" s="421"/>
      <c r="I11" s="421"/>
      <c r="J11" s="421"/>
      <c r="K11" s="421"/>
      <c r="L11" s="421"/>
      <c r="M11" s="421"/>
      <c r="N11" s="421"/>
      <c r="O11" s="421"/>
      <c r="P11" s="421"/>
      <c r="Q11" s="421"/>
      <c r="R11" s="421"/>
      <c r="S11" s="421"/>
      <c r="T11" s="421"/>
      <c r="U11" s="421"/>
      <c r="V11" s="421"/>
      <c r="W11" s="421"/>
      <c r="X11" s="421"/>
      <c r="Y11" s="421"/>
      <c r="Z11" s="421"/>
      <c r="AA11" s="421"/>
      <c r="AB11" s="421"/>
      <c r="AC11" s="421"/>
      <c r="AD11" s="421"/>
      <c r="AE11" s="421"/>
      <c r="AF11" s="421"/>
      <c r="AG11" s="421"/>
      <c r="AH11" s="421"/>
      <c r="AI11" s="422"/>
      <c r="AJ11" s="4"/>
      <c r="AK11" s="4"/>
    </row>
    <row r="12" spans="1:60" s="5" customFormat="1" ht="21" customHeight="1" thickTop="1" thickBot="1" x14ac:dyDescent="0.3">
      <c r="A12" s="407" t="s">
        <v>16</v>
      </c>
      <c r="B12" s="408"/>
      <c r="C12" s="408"/>
      <c r="D12" s="408"/>
      <c r="E12" s="408"/>
      <c r="F12" s="408"/>
      <c r="G12" s="408"/>
      <c r="H12" s="408"/>
      <c r="I12" s="408"/>
      <c r="J12" s="408"/>
      <c r="K12" s="408"/>
      <c r="L12" s="408"/>
      <c r="M12" s="408"/>
      <c r="N12" s="408"/>
      <c r="O12" s="408"/>
      <c r="P12" s="408"/>
      <c r="Q12" s="408"/>
      <c r="R12" s="408"/>
      <c r="S12" s="408"/>
      <c r="T12" s="408"/>
      <c r="U12" s="408"/>
      <c r="V12" s="408"/>
      <c r="W12" s="408"/>
      <c r="X12" s="408"/>
      <c r="Y12" s="408"/>
      <c r="Z12" s="408"/>
      <c r="AA12" s="408"/>
      <c r="AB12" s="408"/>
      <c r="AC12" s="408"/>
      <c r="AD12" s="408"/>
      <c r="AE12" s="408"/>
      <c r="AF12" s="408"/>
      <c r="AG12" s="408"/>
      <c r="AH12" s="408"/>
      <c r="AI12" s="409"/>
      <c r="AJ12" s="8"/>
      <c r="AK12" s="8"/>
    </row>
    <row r="13" spans="1:60" s="5" customFormat="1" ht="43.5" customHeight="1" thickTop="1" thickBot="1" x14ac:dyDescent="0.3">
      <c r="A13" s="407" t="s">
        <v>17</v>
      </c>
      <c r="B13" s="408"/>
      <c r="C13" s="408"/>
      <c r="D13" s="409"/>
      <c r="E13" s="412" t="str">
        <f>'Elenco P.O.'!E10</f>
        <v>Descrizione</v>
      </c>
      <c r="F13" s="413"/>
      <c r="G13" s="413"/>
      <c r="H13" s="413"/>
      <c r="I13" s="413"/>
      <c r="J13" s="413"/>
      <c r="K13" s="413"/>
      <c r="L13" s="413"/>
      <c r="M13" s="413"/>
      <c r="N13" s="413"/>
      <c r="O13" s="413"/>
      <c r="P13" s="413"/>
      <c r="Q13" s="413"/>
      <c r="R13" s="413"/>
      <c r="S13" s="413"/>
      <c r="T13" s="413"/>
      <c r="U13" s="413"/>
      <c r="V13" s="413"/>
      <c r="W13" s="413"/>
      <c r="X13" s="413"/>
      <c r="Y13" s="413"/>
      <c r="Z13" s="413"/>
      <c r="AA13" s="413"/>
      <c r="AB13" s="413"/>
      <c r="AC13" s="413"/>
      <c r="AD13" s="413"/>
      <c r="AE13" s="413"/>
      <c r="AF13" s="413"/>
      <c r="AG13" s="413"/>
      <c r="AH13" s="413"/>
      <c r="AI13" s="414"/>
      <c r="AJ13" s="4"/>
      <c r="AK13" s="4"/>
    </row>
    <row r="14" spans="1:60" s="5" customFormat="1" ht="16.5" thickTop="1" x14ac:dyDescent="0.25">
      <c r="A14" s="412" t="s">
        <v>18</v>
      </c>
      <c r="B14" s="413"/>
      <c r="C14" s="413"/>
      <c r="D14" s="413"/>
      <c r="E14" s="427" t="s">
        <v>219</v>
      </c>
      <c r="F14" s="429"/>
      <c r="G14" s="429"/>
      <c r="H14" s="429"/>
      <c r="I14" s="429"/>
      <c r="J14" s="429"/>
      <c r="K14" s="429"/>
      <c r="L14" s="429"/>
      <c r="M14" s="427" t="s">
        <v>220</v>
      </c>
      <c r="N14" s="429"/>
      <c r="O14" s="429"/>
      <c r="P14" s="429"/>
      <c r="Q14" s="429"/>
      <c r="R14" s="429"/>
      <c r="S14" s="429"/>
      <c r="T14" s="429"/>
      <c r="U14" s="427" t="s">
        <v>221</v>
      </c>
      <c r="V14" s="429"/>
      <c r="W14" s="429"/>
      <c r="X14" s="429"/>
      <c r="Y14" s="429"/>
      <c r="Z14" s="429"/>
      <c r="AA14" s="429"/>
      <c r="AB14" s="429"/>
      <c r="AC14" s="427" t="s">
        <v>222</v>
      </c>
      <c r="AD14" s="429"/>
      <c r="AE14" s="428"/>
      <c r="AF14" s="427">
        <v>2018</v>
      </c>
      <c r="AG14" s="428"/>
      <c r="AH14" s="427">
        <v>2017</v>
      </c>
      <c r="AI14" s="428"/>
      <c r="AJ14" s="4"/>
      <c r="AK14" s="4"/>
      <c r="AV14" s="4"/>
      <c r="AW14" s="4"/>
      <c r="AX14" s="4"/>
    </row>
    <row r="15" spans="1:60" s="5" customFormat="1" ht="15.75" x14ac:dyDescent="0.25">
      <c r="A15" s="430"/>
      <c r="B15" s="431"/>
      <c r="C15" s="431"/>
      <c r="D15" s="432"/>
      <c r="E15" s="424"/>
      <c r="F15" s="426"/>
      <c r="G15" s="426"/>
      <c r="H15" s="426"/>
      <c r="I15" s="426"/>
      <c r="J15" s="426"/>
      <c r="K15" s="426"/>
      <c r="L15" s="426"/>
      <c r="M15" s="424"/>
      <c r="N15" s="426"/>
      <c r="O15" s="426"/>
      <c r="P15" s="426"/>
      <c r="Q15" s="426"/>
      <c r="R15" s="426"/>
      <c r="S15" s="426"/>
      <c r="T15" s="426"/>
      <c r="U15" s="424"/>
      <c r="V15" s="426"/>
      <c r="W15" s="426"/>
      <c r="X15" s="426"/>
      <c r="Y15" s="426"/>
      <c r="Z15" s="426"/>
      <c r="AA15" s="426"/>
      <c r="AB15" s="426"/>
      <c r="AC15" s="424"/>
      <c r="AD15" s="426"/>
      <c r="AE15" s="425"/>
      <c r="AF15" s="424"/>
      <c r="AG15" s="425"/>
      <c r="AH15" s="424"/>
      <c r="AI15" s="425"/>
      <c r="AJ15" s="4"/>
      <c r="AK15" s="4"/>
      <c r="AV15" s="4"/>
      <c r="AW15" s="4"/>
      <c r="AX15" s="4"/>
    </row>
    <row r="16" spans="1:60" s="5" customFormat="1" ht="15.75" x14ac:dyDescent="0.25">
      <c r="A16" s="430"/>
      <c r="B16" s="431"/>
      <c r="C16" s="431"/>
      <c r="D16" s="432"/>
      <c r="E16" s="424"/>
      <c r="F16" s="426"/>
      <c r="G16" s="426"/>
      <c r="H16" s="426"/>
      <c r="I16" s="426"/>
      <c r="J16" s="426"/>
      <c r="K16" s="426"/>
      <c r="L16" s="426"/>
      <c r="M16" s="424"/>
      <c r="N16" s="426"/>
      <c r="O16" s="426"/>
      <c r="P16" s="426"/>
      <c r="Q16" s="426"/>
      <c r="R16" s="426"/>
      <c r="S16" s="426"/>
      <c r="T16" s="426"/>
      <c r="U16" s="424"/>
      <c r="V16" s="426"/>
      <c r="W16" s="426"/>
      <c r="X16" s="426"/>
      <c r="Y16" s="426"/>
      <c r="Z16" s="426"/>
      <c r="AA16" s="426"/>
      <c r="AB16" s="426"/>
      <c r="AC16" s="424"/>
      <c r="AD16" s="426"/>
      <c r="AE16" s="425"/>
      <c r="AF16" s="424"/>
      <c r="AG16" s="425"/>
      <c r="AH16" s="424"/>
      <c r="AI16" s="425"/>
      <c r="AJ16" s="4"/>
      <c r="AK16" s="4"/>
      <c r="AV16" s="4"/>
      <c r="AW16" s="4"/>
      <c r="AX16" s="4"/>
    </row>
    <row r="17" spans="1:50" s="5" customFormat="1" ht="15.75" x14ac:dyDescent="0.25">
      <c r="A17" s="430"/>
      <c r="B17" s="431"/>
      <c r="C17" s="431"/>
      <c r="D17" s="432"/>
      <c r="E17" s="424"/>
      <c r="F17" s="426"/>
      <c r="G17" s="426"/>
      <c r="H17" s="426"/>
      <c r="I17" s="426"/>
      <c r="J17" s="426"/>
      <c r="K17" s="426"/>
      <c r="L17" s="426"/>
      <c r="M17" s="424"/>
      <c r="N17" s="426"/>
      <c r="O17" s="426"/>
      <c r="P17" s="426"/>
      <c r="Q17" s="426"/>
      <c r="R17" s="426"/>
      <c r="S17" s="426"/>
      <c r="T17" s="426"/>
      <c r="U17" s="424"/>
      <c r="V17" s="426"/>
      <c r="W17" s="426"/>
      <c r="X17" s="426"/>
      <c r="Y17" s="426"/>
      <c r="Z17" s="426"/>
      <c r="AA17" s="426"/>
      <c r="AB17" s="426"/>
      <c r="AC17" s="424"/>
      <c r="AD17" s="426"/>
      <c r="AE17" s="425"/>
      <c r="AF17" s="424"/>
      <c r="AG17" s="425"/>
      <c r="AH17" s="424"/>
      <c r="AI17" s="425"/>
      <c r="AJ17" s="4"/>
      <c r="AK17" s="4"/>
      <c r="AV17" s="4"/>
      <c r="AW17" s="4"/>
      <c r="AX17" s="4"/>
    </row>
    <row r="18" spans="1:50" s="5" customFormat="1" ht="15.75" x14ac:dyDescent="0.25">
      <c r="A18" s="430"/>
      <c r="B18" s="431"/>
      <c r="C18" s="431"/>
      <c r="D18" s="432"/>
      <c r="E18" s="424"/>
      <c r="F18" s="426"/>
      <c r="G18" s="426"/>
      <c r="H18" s="426"/>
      <c r="I18" s="426"/>
      <c r="J18" s="426"/>
      <c r="K18" s="426"/>
      <c r="L18" s="426"/>
      <c r="M18" s="424"/>
      <c r="N18" s="426"/>
      <c r="O18" s="426"/>
      <c r="P18" s="426"/>
      <c r="Q18" s="426"/>
      <c r="R18" s="426"/>
      <c r="S18" s="426"/>
      <c r="T18" s="426"/>
      <c r="U18" s="424"/>
      <c r="V18" s="426"/>
      <c r="W18" s="426"/>
      <c r="X18" s="426"/>
      <c r="Y18" s="426"/>
      <c r="Z18" s="426"/>
      <c r="AA18" s="426"/>
      <c r="AB18" s="426"/>
      <c r="AC18" s="424"/>
      <c r="AD18" s="426"/>
      <c r="AE18" s="425"/>
      <c r="AF18" s="424"/>
      <c r="AG18" s="425"/>
      <c r="AH18" s="424"/>
      <c r="AI18" s="425"/>
      <c r="AJ18" s="4"/>
      <c r="AK18" s="4"/>
      <c r="AV18" s="4"/>
      <c r="AW18" s="4"/>
      <c r="AX18" s="4"/>
    </row>
    <row r="19" spans="1:50" s="5" customFormat="1" ht="15.75" x14ac:dyDescent="0.25">
      <c r="A19" s="430"/>
      <c r="B19" s="431"/>
      <c r="C19" s="431"/>
      <c r="D19" s="432"/>
      <c r="E19" s="424"/>
      <c r="F19" s="426"/>
      <c r="G19" s="426"/>
      <c r="H19" s="426"/>
      <c r="I19" s="426"/>
      <c r="J19" s="426"/>
      <c r="K19" s="426"/>
      <c r="L19" s="426"/>
      <c r="M19" s="424"/>
      <c r="N19" s="426"/>
      <c r="O19" s="426"/>
      <c r="P19" s="426"/>
      <c r="Q19" s="426"/>
      <c r="R19" s="426"/>
      <c r="S19" s="426"/>
      <c r="T19" s="426"/>
      <c r="U19" s="424"/>
      <c r="V19" s="426"/>
      <c r="W19" s="426"/>
      <c r="X19" s="426"/>
      <c r="Y19" s="426"/>
      <c r="Z19" s="426"/>
      <c r="AA19" s="426"/>
      <c r="AB19" s="426"/>
      <c r="AC19" s="424"/>
      <c r="AD19" s="426"/>
      <c r="AE19" s="425"/>
      <c r="AF19" s="424"/>
      <c r="AG19" s="425"/>
      <c r="AH19" s="424"/>
      <c r="AI19" s="425"/>
      <c r="AJ19" s="4"/>
      <c r="AK19" s="4"/>
      <c r="AV19" s="4"/>
      <c r="AW19" s="4"/>
      <c r="AX19" s="4"/>
    </row>
    <row r="20" spans="1:50" s="5" customFormat="1" ht="15.75" x14ac:dyDescent="0.25">
      <c r="A20" s="430"/>
      <c r="B20" s="431"/>
      <c r="C20" s="431"/>
      <c r="D20" s="432"/>
      <c r="E20" s="424"/>
      <c r="F20" s="426"/>
      <c r="G20" s="426"/>
      <c r="H20" s="426"/>
      <c r="I20" s="426"/>
      <c r="J20" s="426"/>
      <c r="K20" s="426"/>
      <c r="L20" s="426"/>
      <c r="M20" s="424"/>
      <c r="N20" s="426"/>
      <c r="O20" s="426"/>
      <c r="P20" s="426"/>
      <c r="Q20" s="426"/>
      <c r="R20" s="426"/>
      <c r="S20" s="426"/>
      <c r="T20" s="426"/>
      <c r="U20" s="424"/>
      <c r="V20" s="426"/>
      <c r="W20" s="426"/>
      <c r="X20" s="426"/>
      <c r="Y20" s="426"/>
      <c r="Z20" s="426"/>
      <c r="AA20" s="426"/>
      <c r="AB20" s="426"/>
      <c r="AC20" s="424"/>
      <c r="AD20" s="426"/>
      <c r="AE20" s="425"/>
      <c r="AF20" s="424"/>
      <c r="AG20" s="425"/>
      <c r="AH20" s="424"/>
      <c r="AI20" s="425"/>
      <c r="AJ20" s="4"/>
      <c r="AK20" s="4"/>
      <c r="AV20" s="4"/>
      <c r="AW20" s="4"/>
      <c r="AX20" s="4"/>
    </row>
    <row r="21" spans="1:50" s="5" customFormat="1" ht="15.75" x14ac:dyDescent="0.25">
      <c r="A21" s="430"/>
      <c r="B21" s="431"/>
      <c r="C21" s="431"/>
      <c r="D21" s="432"/>
      <c r="E21" s="424"/>
      <c r="F21" s="426"/>
      <c r="G21" s="426"/>
      <c r="H21" s="426"/>
      <c r="I21" s="426"/>
      <c r="J21" s="426"/>
      <c r="K21" s="426"/>
      <c r="L21" s="426"/>
      <c r="M21" s="424"/>
      <c r="N21" s="426"/>
      <c r="O21" s="426"/>
      <c r="P21" s="426"/>
      <c r="Q21" s="426"/>
      <c r="R21" s="426"/>
      <c r="S21" s="426"/>
      <c r="T21" s="426"/>
      <c r="U21" s="424"/>
      <c r="V21" s="426"/>
      <c r="W21" s="426"/>
      <c r="X21" s="426"/>
      <c r="Y21" s="426"/>
      <c r="Z21" s="426"/>
      <c r="AA21" s="426"/>
      <c r="AB21" s="426"/>
      <c r="AC21" s="424"/>
      <c r="AD21" s="426"/>
      <c r="AE21" s="425"/>
      <c r="AF21" s="424"/>
      <c r="AG21" s="425"/>
      <c r="AH21" s="424"/>
      <c r="AI21" s="425"/>
      <c r="AJ21" s="4"/>
      <c r="AK21" s="4"/>
      <c r="AV21" s="4"/>
      <c r="AW21" s="4"/>
      <c r="AX21" s="4"/>
    </row>
    <row r="22" spans="1:50" s="5" customFormat="1" ht="15.75" x14ac:dyDescent="0.25">
      <c r="A22" s="430"/>
      <c r="B22" s="431"/>
      <c r="C22" s="431"/>
      <c r="D22" s="432"/>
      <c r="E22" s="64"/>
      <c r="F22" s="65"/>
      <c r="G22" s="65"/>
      <c r="H22" s="65"/>
      <c r="I22" s="65"/>
      <c r="J22" s="65"/>
      <c r="K22" s="65"/>
      <c r="L22" s="65"/>
      <c r="M22" s="64"/>
      <c r="N22" s="65"/>
      <c r="O22" s="65"/>
      <c r="P22" s="65"/>
      <c r="Q22" s="65"/>
      <c r="R22" s="65"/>
      <c r="S22" s="65"/>
      <c r="T22" s="65"/>
      <c r="U22" s="64"/>
      <c r="V22" s="65"/>
      <c r="W22" s="65"/>
      <c r="X22" s="65"/>
      <c r="Y22" s="65"/>
      <c r="Z22" s="65"/>
      <c r="AA22" s="65"/>
      <c r="AB22" s="65"/>
      <c r="AC22" s="64"/>
      <c r="AD22" s="65"/>
      <c r="AE22" s="66"/>
      <c r="AF22" s="64"/>
      <c r="AG22" s="66"/>
      <c r="AH22" s="64"/>
      <c r="AI22" s="66"/>
      <c r="AJ22" s="4"/>
      <c r="AK22" s="4"/>
      <c r="AV22" s="4"/>
      <c r="AW22" s="4"/>
      <c r="AX22" s="4"/>
    </row>
    <row r="23" spans="1:50" s="5" customFormat="1" ht="15.75" x14ac:dyDescent="0.25">
      <c r="A23" s="430"/>
      <c r="B23" s="431"/>
      <c r="C23" s="431"/>
      <c r="D23" s="432"/>
      <c r="E23" s="64"/>
      <c r="F23" s="65"/>
      <c r="G23" s="65"/>
      <c r="H23" s="65"/>
      <c r="I23" s="65"/>
      <c r="J23" s="65"/>
      <c r="K23" s="65"/>
      <c r="L23" s="65"/>
      <c r="M23" s="64"/>
      <c r="N23" s="65"/>
      <c r="O23" s="65"/>
      <c r="P23" s="65"/>
      <c r="Q23" s="65"/>
      <c r="R23" s="65"/>
      <c r="S23" s="65"/>
      <c r="T23" s="65"/>
      <c r="U23" s="64"/>
      <c r="V23" s="65"/>
      <c r="W23" s="65"/>
      <c r="X23" s="65"/>
      <c r="Y23" s="65"/>
      <c r="Z23" s="65"/>
      <c r="AA23" s="65"/>
      <c r="AB23" s="65"/>
      <c r="AC23" s="64"/>
      <c r="AD23" s="65"/>
      <c r="AE23" s="66"/>
      <c r="AF23" s="64"/>
      <c r="AG23" s="66"/>
      <c r="AH23" s="64"/>
      <c r="AI23" s="66"/>
      <c r="AJ23" s="4"/>
      <c r="AK23" s="4"/>
      <c r="AV23" s="4"/>
      <c r="AW23" s="4"/>
      <c r="AX23" s="4"/>
    </row>
    <row r="24" spans="1:50" s="5" customFormat="1" ht="15.75" x14ac:dyDescent="0.25">
      <c r="A24" s="430"/>
      <c r="B24" s="431"/>
      <c r="C24" s="431"/>
      <c r="D24" s="432"/>
      <c r="E24" s="64"/>
      <c r="F24" s="65"/>
      <c r="G24" s="65"/>
      <c r="H24" s="65"/>
      <c r="I24" s="65"/>
      <c r="J24" s="65"/>
      <c r="K24" s="65"/>
      <c r="L24" s="65"/>
      <c r="M24" s="64"/>
      <c r="N24" s="65"/>
      <c r="O24" s="65"/>
      <c r="P24" s="65"/>
      <c r="Q24" s="65"/>
      <c r="R24" s="65"/>
      <c r="S24" s="65"/>
      <c r="T24" s="65"/>
      <c r="U24" s="64"/>
      <c r="V24" s="65"/>
      <c r="W24" s="65"/>
      <c r="X24" s="65"/>
      <c r="Y24" s="65"/>
      <c r="Z24" s="65"/>
      <c r="AA24" s="65"/>
      <c r="AB24" s="65"/>
      <c r="AC24" s="64"/>
      <c r="AD24" s="65"/>
      <c r="AE24" s="66"/>
      <c r="AF24" s="64"/>
      <c r="AG24" s="66"/>
      <c r="AH24" s="64"/>
      <c r="AI24" s="66"/>
      <c r="AJ24" s="4"/>
      <c r="AK24" s="4"/>
      <c r="AV24" s="4"/>
      <c r="AW24" s="4"/>
      <c r="AX24" s="4"/>
    </row>
    <row r="25" spans="1:50" s="5" customFormat="1" ht="15.75" x14ac:dyDescent="0.25">
      <c r="A25" s="430"/>
      <c r="B25" s="431"/>
      <c r="C25" s="431"/>
      <c r="D25" s="432"/>
      <c r="E25" s="64"/>
      <c r="F25" s="65"/>
      <c r="G25" s="65"/>
      <c r="H25" s="65"/>
      <c r="I25" s="65"/>
      <c r="J25" s="65"/>
      <c r="K25" s="65"/>
      <c r="L25" s="65"/>
      <c r="M25" s="64"/>
      <c r="N25" s="65"/>
      <c r="O25" s="65"/>
      <c r="P25" s="65"/>
      <c r="Q25" s="65"/>
      <c r="R25" s="65"/>
      <c r="S25" s="65"/>
      <c r="T25" s="65"/>
      <c r="U25" s="64"/>
      <c r="V25" s="65"/>
      <c r="W25" s="65"/>
      <c r="X25" s="65"/>
      <c r="Y25" s="65"/>
      <c r="Z25" s="65"/>
      <c r="AA25" s="65"/>
      <c r="AB25" s="65"/>
      <c r="AC25" s="64"/>
      <c r="AD25" s="65"/>
      <c r="AE25" s="66"/>
      <c r="AF25" s="64"/>
      <c r="AG25" s="66"/>
      <c r="AH25" s="64"/>
      <c r="AI25" s="66"/>
      <c r="AJ25" s="4"/>
      <c r="AK25" s="4"/>
      <c r="AV25" s="4"/>
      <c r="AW25" s="4"/>
      <c r="AX25" s="4"/>
    </row>
    <row r="26" spans="1:50" s="5" customFormat="1" ht="15.75" x14ac:dyDescent="0.25">
      <c r="A26" s="430"/>
      <c r="B26" s="431"/>
      <c r="C26" s="431"/>
      <c r="D26" s="432"/>
      <c r="E26" s="64"/>
      <c r="F26" s="65"/>
      <c r="G26" s="65"/>
      <c r="H26" s="65"/>
      <c r="I26" s="65"/>
      <c r="J26" s="65"/>
      <c r="K26" s="65"/>
      <c r="L26" s="65"/>
      <c r="M26" s="64"/>
      <c r="N26" s="65"/>
      <c r="O26" s="65"/>
      <c r="P26" s="65"/>
      <c r="Q26" s="65"/>
      <c r="R26" s="65"/>
      <c r="S26" s="65"/>
      <c r="T26" s="65"/>
      <c r="U26" s="64"/>
      <c r="V26" s="65"/>
      <c r="W26" s="65"/>
      <c r="X26" s="65"/>
      <c r="Y26" s="65"/>
      <c r="Z26" s="65"/>
      <c r="AA26" s="65"/>
      <c r="AB26" s="65"/>
      <c r="AC26" s="64"/>
      <c r="AD26" s="65"/>
      <c r="AE26" s="66"/>
      <c r="AF26" s="64"/>
      <c r="AG26" s="66"/>
      <c r="AH26" s="64"/>
      <c r="AI26" s="66"/>
      <c r="AJ26" s="4"/>
      <c r="AK26" s="4"/>
      <c r="AV26" s="4"/>
      <c r="AW26" s="4"/>
      <c r="AX26" s="4"/>
    </row>
    <row r="27" spans="1:50" s="5" customFormat="1" ht="15.75" x14ac:dyDescent="0.25">
      <c r="A27" s="430"/>
      <c r="B27" s="431"/>
      <c r="C27" s="431"/>
      <c r="D27" s="432"/>
      <c r="E27" s="64"/>
      <c r="F27" s="65"/>
      <c r="G27" s="65"/>
      <c r="H27" s="65"/>
      <c r="I27" s="65"/>
      <c r="J27" s="65"/>
      <c r="K27" s="65"/>
      <c r="L27" s="65"/>
      <c r="M27" s="64"/>
      <c r="N27" s="65"/>
      <c r="O27" s="65"/>
      <c r="P27" s="65"/>
      <c r="Q27" s="65"/>
      <c r="R27" s="65"/>
      <c r="S27" s="65"/>
      <c r="T27" s="65"/>
      <c r="U27" s="64"/>
      <c r="V27" s="65"/>
      <c r="W27" s="65"/>
      <c r="X27" s="65"/>
      <c r="Y27" s="65"/>
      <c r="Z27" s="65"/>
      <c r="AA27" s="65"/>
      <c r="AB27" s="65"/>
      <c r="AC27" s="64"/>
      <c r="AD27" s="65"/>
      <c r="AE27" s="66"/>
      <c r="AF27" s="64"/>
      <c r="AG27" s="66"/>
      <c r="AH27" s="64"/>
      <c r="AI27" s="66"/>
      <c r="AJ27" s="4"/>
      <c r="AK27" s="4"/>
      <c r="AV27" s="4"/>
      <c r="AW27" s="4"/>
      <c r="AX27" s="4"/>
    </row>
    <row r="28" spans="1:50" s="5" customFormat="1" ht="16.5" thickBot="1" x14ac:dyDescent="0.3">
      <c r="A28" s="417"/>
      <c r="B28" s="418"/>
      <c r="C28" s="418"/>
      <c r="D28" s="419"/>
      <c r="E28" s="424"/>
      <c r="F28" s="426"/>
      <c r="G28" s="426"/>
      <c r="H28" s="426"/>
      <c r="I28" s="426"/>
      <c r="J28" s="426"/>
      <c r="K28" s="426"/>
      <c r="L28" s="426"/>
      <c r="M28" s="424"/>
      <c r="N28" s="426"/>
      <c r="O28" s="426"/>
      <c r="P28" s="426"/>
      <c r="Q28" s="426"/>
      <c r="R28" s="426"/>
      <c r="S28" s="426"/>
      <c r="T28" s="426"/>
      <c r="U28" s="424"/>
      <c r="V28" s="426"/>
      <c r="W28" s="426"/>
      <c r="X28" s="426"/>
      <c r="Y28" s="426"/>
      <c r="Z28" s="426"/>
      <c r="AA28" s="426"/>
      <c r="AB28" s="426"/>
      <c r="AC28" s="424"/>
      <c r="AD28" s="426"/>
      <c r="AE28" s="425"/>
      <c r="AF28" s="424"/>
      <c r="AG28" s="425"/>
      <c r="AH28" s="424"/>
      <c r="AI28" s="425"/>
      <c r="AJ28" s="4"/>
      <c r="AK28" s="4"/>
      <c r="AV28" s="4"/>
      <c r="AW28" s="4"/>
      <c r="AX28" s="4"/>
    </row>
    <row r="29" spans="1:50" s="5" customFormat="1" ht="15.75" customHeight="1" thickTop="1" thickBot="1" x14ac:dyDescent="0.3">
      <c r="A29" s="406" t="s">
        <v>19</v>
      </c>
      <c r="B29" s="406"/>
      <c r="C29" s="406"/>
      <c r="D29" s="406"/>
      <c r="E29" s="406" t="s">
        <v>20</v>
      </c>
      <c r="F29" s="406"/>
      <c r="G29" s="406"/>
      <c r="H29" s="406"/>
      <c r="I29" s="407" t="s">
        <v>21</v>
      </c>
      <c r="J29" s="408"/>
      <c r="K29" s="408"/>
      <c r="L29" s="408"/>
      <c r="M29" s="408"/>
      <c r="N29" s="408"/>
      <c r="O29" s="408"/>
      <c r="P29" s="408"/>
      <c r="Q29" s="408"/>
      <c r="R29" s="408"/>
      <c r="S29" s="408"/>
      <c r="T29" s="408"/>
      <c r="U29" s="408"/>
      <c r="V29" s="408"/>
      <c r="W29" s="409"/>
      <c r="X29" s="406" t="s">
        <v>22</v>
      </c>
      <c r="Y29" s="406"/>
      <c r="Z29" s="406"/>
      <c r="AA29" s="406"/>
      <c r="AB29" s="406"/>
      <c r="AC29" s="406"/>
      <c r="AD29" s="406"/>
      <c r="AE29" s="406"/>
      <c r="AF29" s="406"/>
      <c r="AG29" s="406"/>
      <c r="AH29" s="406"/>
      <c r="AI29" s="406"/>
      <c r="AJ29" s="4"/>
      <c r="AK29" s="4"/>
    </row>
    <row r="30" spans="1:50" s="5" customFormat="1" ht="15.75" customHeight="1" thickTop="1" thickBot="1" x14ac:dyDescent="0.3">
      <c r="A30" s="406"/>
      <c r="B30" s="406"/>
      <c r="C30" s="406"/>
      <c r="D30" s="406"/>
      <c r="E30" s="406"/>
      <c r="F30" s="406"/>
      <c r="G30" s="406"/>
      <c r="H30" s="406"/>
      <c r="I30" s="407" t="s">
        <v>23</v>
      </c>
      <c r="J30" s="408"/>
      <c r="K30" s="408"/>
      <c r="L30" s="408"/>
      <c r="M30" s="409"/>
      <c r="N30" s="407" t="s">
        <v>24</v>
      </c>
      <c r="O30" s="408"/>
      <c r="P30" s="408"/>
      <c r="Q30" s="408"/>
      <c r="R30" s="409"/>
      <c r="S30" s="407" t="s">
        <v>25</v>
      </c>
      <c r="T30" s="408"/>
      <c r="U30" s="408"/>
      <c r="V30" s="408"/>
      <c r="W30" s="409"/>
      <c r="X30" s="433">
        <f>IF(I31="X",5)+IF(I32="X",5)+IF(I33="X",5)+IF(I34="X",1)+IF(N31="X",3)+IF(N32="X",3)+IF(N33="X",3)+IF(N34="X",3)+IF(S31="X",1)+IF(S32="X",1)+IF(S33="X",1)+IF(S34="X",5)</f>
        <v>0</v>
      </c>
      <c r="Y30" s="434"/>
      <c r="Z30" s="434"/>
      <c r="AA30" s="434"/>
      <c r="AB30" s="434"/>
      <c r="AC30" s="434"/>
      <c r="AD30" s="434"/>
      <c r="AE30" s="434"/>
      <c r="AF30" s="434"/>
      <c r="AG30" s="434"/>
      <c r="AH30" s="434"/>
      <c r="AI30" s="435"/>
      <c r="AJ30" s="4"/>
      <c r="AK30" s="4"/>
    </row>
    <row r="31" spans="1:50" s="5" customFormat="1" ht="18.75" customHeight="1" thickTop="1" thickBot="1" x14ac:dyDescent="0.3">
      <c r="A31" s="406"/>
      <c r="B31" s="406"/>
      <c r="C31" s="406"/>
      <c r="D31" s="406"/>
      <c r="E31" s="406" t="s">
        <v>26</v>
      </c>
      <c r="F31" s="406"/>
      <c r="G31" s="406"/>
      <c r="H31" s="406"/>
      <c r="I31" s="420"/>
      <c r="J31" s="421"/>
      <c r="K31" s="421"/>
      <c r="L31" s="421"/>
      <c r="M31" s="422"/>
      <c r="N31" s="420"/>
      <c r="O31" s="421"/>
      <c r="P31" s="421"/>
      <c r="Q31" s="421"/>
      <c r="R31" s="422"/>
      <c r="S31" s="420"/>
      <c r="T31" s="421"/>
      <c r="U31" s="421"/>
      <c r="V31" s="421"/>
      <c r="W31" s="422"/>
      <c r="X31" s="436"/>
      <c r="Y31" s="437"/>
      <c r="Z31" s="437"/>
      <c r="AA31" s="437"/>
      <c r="AB31" s="437"/>
      <c r="AC31" s="437"/>
      <c r="AD31" s="437"/>
      <c r="AE31" s="437"/>
      <c r="AF31" s="437"/>
      <c r="AG31" s="437"/>
      <c r="AH31" s="437"/>
      <c r="AI31" s="438"/>
      <c r="AJ31" s="4"/>
      <c r="AK31" s="4"/>
    </row>
    <row r="32" spans="1:50" s="5" customFormat="1" ht="17.25" customHeight="1" thickTop="1" thickBot="1" x14ac:dyDescent="0.3">
      <c r="A32" s="406"/>
      <c r="B32" s="406"/>
      <c r="C32" s="406"/>
      <c r="D32" s="406"/>
      <c r="E32" s="406" t="s">
        <v>27</v>
      </c>
      <c r="F32" s="406"/>
      <c r="G32" s="406"/>
      <c r="H32" s="406"/>
      <c r="I32" s="420"/>
      <c r="J32" s="421"/>
      <c r="K32" s="421"/>
      <c r="L32" s="421"/>
      <c r="M32" s="422"/>
      <c r="N32" s="420"/>
      <c r="O32" s="421"/>
      <c r="P32" s="421"/>
      <c r="Q32" s="421"/>
      <c r="R32" s="422"/>
      <c r="S32" s="420"/>
      <c r="T32" s="421"/>
      <c r="U32" s="421"/>
      <c r="V32" s="421"/>
      <c r="W32" s="422"/>
      <c r="X32" s="436"/>
      <c r="Y32" s="437"/>
      <c r="Z32" s="437"/>
      <c r="AA32" s="437"/>
      <c r="AB32" s="437"/>
      <c r="AC32" s="437"/>
      <c r="AD32" s="437"/>
      <c r="AE32" s="437"/>
      <c r="AF32" s="437"/>
      <c r="AG32" s="437"/>
      <c r="AH32" s="437"/>
      <c r="AI32" s="438"/>
      <c r="AJ32" s="4"/>
      <c r="AK32" s="4"/>
    </row>
    <row r="33" spans="1:37" s="5" customFormat="1" ht="20.25" customHeight="1" thickTop="1" thickBot="1" x14ac:dyDescent="0.3">
      <c r="A33" s="406"/>
      <c r="B33" s="406"/>
      <c r="C33" s="406"/>
      <c r="D33" s="406"/>
      <c r="E33" s="406" t="s">
        <v>28</v>
      </c>
      <c r="F33" s="406"/>
      <c r="G33" s="406"/>
      <c r="H33" s="406"/>
      <c r="I33" s="420"/>
      <c r="J33" s="421"/>
      <c r="K33" s="421"/>
      <c r="L33" s="421"/>
      <c r="M33" s="422"/>
      <c r="N33" s="420"/>
      <c r="O33" s="421"/>
      <c r="P33" s="421"/>
      <c r="Q33" s="421"/>
      <c r="R33" s="422"/>
      <c r="S33" s="420"/>
      <c r="T33" s="421"/>
      <c r="U33" s="421"/>
      <c r="V33" s="421"/>
      <c r="W33" s="422"/>
      <c r="X33" s="436"/>
      <c r="Y33" s="437"/>
      <c r="Z33" s="437"/>
      <c r="AA33" s="437"/>
      <c r="AB33" s="437"/>
      <c r="AC33" s="437"/>
      <c r="AD33" s="437"/>
      <c r="AE33" s="437"/>
      <c r="AF33" s="437"/>
      <c r="AG33" s="437"/>
      <c r="AH33" s="437"/>
      <c r="AI33" s="438"/>
      <c r="AJ33" s="4"/>
      <c r="AK33" s="4"/>
    </row>
    <row r="34" spans="1:37" s="5" customFormat="1" ht="17.25" customHeight="1" thickTop="1" thickBot="1" x14ac:dyDescent="0.3">
      <c r="A34" s="406"/>
      <c r="B34" s="406"/>
      <c r="C34" s="406"/>
      <c r="D34" s="406"/>
      <c r="E34" s="406" t="s">
        <v>29</v>
      </c>
      <c r="F34" s="406"/>
      <c r="G34" s="406"/>
      <c r="H34" s="406"/>
      <c r="I34" s="420"/>
      <c r="J34" s="421"/>
      <c r="K34" s="421"/>
      <c r="L34" s="421"/>
      <c r="M34" s="422"/>
      <c r="N34" s="420"/>
      <c r="O34" s="421"/>
      <c r="P34" s="421"/>
      <c r="Q34" s="421"/>
      <c r="R34" s="422"/>
      <c r="S34" s="420"/>
      <c r="T34" s="421"/>
      <c r="U34" s="421"/>
      <c r="V34" s="421"/>
      <c r="W34" s="422"/>
      <c r="X34" s="439"/>
      <c r="Y34" s="440"/>
      <c r="Z34" s="440"/>
      <c r="AA34" s="440"/>
      <c r="AB34" s="440"/>
      <c r="AC34" s="440"/>
      <c r="AD34" s="440"/>
      <c r="AE34" s="440"/>
      <c r="AF34" s="440"/>
      <c r="AG34" s="440"/>
      <c r="AH34" s="440"/>
      <c r="AI34" s="441"/>
      <c r="AJ34" s="4"/>
      <c r="AK34" s="4"/>
    </row>
    <row r="35" spans="1:37" s="10" customFormat="1" ht="45.75" customHeight="1" thickTop="1" thickBot="1" x14ac:dyDescent="0.3">
      <c r="A35" s="442" t="s">
        <v>30</v>
      </c>
      <c r="B35" s="442"/>
      <c r="C35" s="442"/>
      <c r="D35" s="442"/>
      <c r="E35" s="443">
        <v>100</v>
      </c>
      <c r="F35" s="443"/>
      <c r="G35" s="443"/>
      <c r="H35" s="443"/>
      <c r="I35" s="443"/>
      <c r="J35" s="443"/>
      <c r="K35" s="443"/>
      <c r="L35" s="443"/>
      <c r="M35" s="443"/>
      <c r="N35" s="442" t="s">
        <v>31</v>
      </c>
      <c r="O35" s="442"/>
      <c r="P35" s="442"/>
      <c r="Q35" s="442"/>
      <c r="R35" s="442"/>
      <c r="S35" s="443">
        <v>100</v>
      </c>
      <c r="T35" s="443"/>
      <c r="U35" s="443"/>
      <c r="V35" s="443"/>
      <c r="W35" s="443"/>
      <c r="X35" s="442" t="s">
        <v>32</v>
      </c>
      <c r="Y35" s="442"/>
      <c r="Z35" s="442"/>
      <c r="AA35" s="442"/>
      <c r="AB35" s="442"/>
      <c r="AC35" s="442"/>
      <c r="AD35" s="442"/>
      <c r="AE35" s="442"/>
      <c r="AF35" s="444">
        <f>S35/E35</f>
        <v>1</v>
      </c>
      <c r="AG35" s="444"/>
      <c r="AH35" s="444"/>
      <c r="AI35" s="444"/>
      <c r="AJ35" s="9"/>
      <c r="AK35" s="9"/>
    </row>
    <row r="36" spans="1:37" ht="22.5" customHeight="1" thickTop="1" thickBot="1" x14ac:dyDescent="0.3">
      <c r="A36" s="406" t="s">
        <v>33</v>
      </c>
      <c r="B36" s="406"/>
      <c r="C36" s="406"/>
      <c r="D36" s="406"/>
      <c r="E36" s="406"/>
      <c r="F36" s="406"/>
      <c r="G36" s="406"/>
      <c r="H36" s="406"/>
      <c r="I36" s="406"/>
      <c r="J36" s="406"/>
      <c r="K36" s="406"/>
      <c r="L36" s="406"/>
      <c r="M36" s="406"/>
      <c r="N36" s="406"/>
      <c r="O36" s="406"/>
      <c r="P36" s="406"/>
      <c r="Q36" s="406"/>
      <c r="R36" s="406"/>
      <c r="S36" s="406"/>
      <c r="T36" s="406"/>
      <c r="U36" s="406"/>
      <c r="V36" s="406"/>
      <c r="W36" s="406"/>
      <c r="X36" s="406"/>
      <c r="Y36" s="406"/>
      <c r="Z36" s="406"/>
      <c r="AA36" s="406"/>
      <c r="AB36" s="406"/>
      <c r="AC36" s="406"/>
      <c r="AD36" s="406"/>
      <c r="AE36" s="406"/>
      <c r="AF36" s="406"/>
      <c r="AG36" s="406"/>
      <c r="AH36" s="406"/>
      <c r="AI36" s="406"/>
      <c r="AJ36" s="11"/>
      <c r="AK36" s="1"/>
    </row>
    <row r="37" spans="1:37" ht="30" customHeight="1" thickTop="1" thickBot="1" x14ac:dyDescent="0.3">
      <c r="A37" s="407" t="s">
        <v>34</v>
      </c>
      <c r="B37" s="408"/>
      <c r="C37" s="408"/>
      <c r="D37" s="408"/>
      <c r="E37" s="408"/>
      <c r="F37" s="408"/>
      <c r="G37" s="408"/>
      <c r="H37" s="408"/>
      <c r="I37" s="408"/>
      <c r="J37" s="408"/>
      <c r="K37" s="408"/>
      <c r="L37" s="408"/>
      <c r="M37" s="408"/>
      <c r="N37" s="408"/>
      <c r="O37" s="408"/>
      <c r="P37" s="408"/>
      <c r="Q37" s="408"/>
      <c r="R37" s="408"/>
      <c r="S37" s="408"/>
      <c r="T37" s="408"/>
      <c r="U37" s="408"/>
      <c r="V37" s="408"/>
      <c r="W37" s="409"/>
      <c r="X37" s="407" t="s">
        <v>35</v>
      </c>
      <c r="Y37" s="408"/>
      <c r="Z37" s="408"/>
      <c r="AA37" s="408"/>
      <c r="AB37" s="408"/>
      <c r="AC37" s="408"/>
      <c r="AD37" s="408"/>
      <c r="AE37" s="408"/>
      <c r="AF37" s="407" t="s">
        <v>36</v>
      </c>
      <c r="AG37" s="408"/>
      <c r="AH37" s="408"/>
      <c r="AI37" s="409"/>
      <c r="AJ37" s="1"/>
      <c r="AK37" s="1"/>
    </row>
    <row r="38" spans="1:37" ht="31.5" customHeight="1" thickTop="1" thickBot="1" x14ac:dyDescent="0.3">
      <c r="A38" s="406" t="s">
        <v>37</v>
      </c>
      <c r="B38" s="406"/>
      <c r="C38" s="406"/>
      <c r="D38" s="406"/>
      <c r="E38" s="406"/>
      <c r="F38" s="406" t="s">
        <v>38</v>
      </c>
      <c r="G38" s="406"/>
      <c r="H38" s="406"/>
      <c r="I38" s="406"/>
      <c r="J38" s="406" t="s">
        <v>39</v>
      </c>
      <c r="K38" s="406"/>
      <c r="L38" s="406"/>
      <c r="M38" s="406"/>
      <c r="N38" s="406" t="s">
        <v>40</v>
      </c>
      <c r="O38" s="406"/>
      <c r="P38" s="406"/>
      <c r="Q38" s="406"/>
      <c r="R38" s="406"/>
      <c r="S38" s="406"/>
      <c r="T38" s="406"/>
      <c r="U38" s="406"/>
      <c r="V38" s="406"/>
      <c r="W38" s="406"/>
      <c r="X38" s="406" t="s">
        <v>41</v>
      </c>
      <c r="Y38" s="406"/>
      <c r="Z38" s="406"/>
      <c r="AA38" s="406"/>
      <c r="AB38" s="406"/>
      <c r="AC38" s="406"/>
      <c r="AD38" s="406"/>
      <c r="AE38" s="406"/>
      <c r="AF38" s="406" t="s">
        <v>42</v>
      </c>
      <c r="AG38" s="406"/>
      <c r="AH38" s="406"/>
      <c r="AI38" s="406"/>
      <c r="AJ38" s="1"/>
      <c r="AK38" s="1"/>
    </row>
    <row r="39" spans="1:37" ht="16.5" thickTop="1" thickBot="1" x14ac:dyDescent="0.3">
      <c r="A39" s="445">
        <v>1</v>
      </c>
      <c r="B39" s="445"/>
      <c r="C39" s="445"/>
      <c r="D39" s="445"/>
      <c r="E39" s="445"/>
      <c r="F39" s="446"/>
      <c r="G39" s="446"/>
      <c r="H39" s="446"/>
      <c r="I39" s="446"/>
      <c r="J39" s="445">
        <f>F39*$X$30</f>
        <v>0</v>
      </c>
      <c r="K39" s="445"/>
      <c r="L39" s="445"/>
      <c r="M39" s="445"/>
      <c r="N39" s="445"/>
      <c r="O39" s="445"/>
      <c r="P39" s="445"/>
      <c r="Q39" s="445"/>
      <c r="R39" s="445"/>
      <c r="S39" s="445"/>
      <c r="T39" s="445"/>
      <c r="U39" s="445"/>
      <c r="V39" s="445"/>
      <c r="W39" s="445"/>
      <c r="X39" s="445"/>
      <c r="Y39" s="445"/>
      <c r="Z39" s="445"/>
      <c r="AA39" s="445"/>
      <c r="AB39" s="445"/>
      <c r="AC39" s="445"/>
      <c r="AD39" s="445"/>
      <c r="AE39" s="445"/>
      <c r="AF39" s="445"/>
      <c r="AG39" s="445"/>
      <c r="AH39" s="445"/>
      <c r="AI39" s="445"/>
      <c r="AJ39" s="1"/>
      <c r="AK39" s="1"/>
    </row>
    <row r="40" spans="1:37" ht="16.5" thickTop="1" thickBot="1" x14ac:dyDescent="0.3">
      <c r="A40" s="445"/>
      <c r="B40" s="445"/>
      <c r="C40" s="445"/>
      <c r="D40" s="445"/>
      <c r="E40" s="445"/>
      <c r="F40" s="446"/>
      <c r="G40" s="446"/>
      <c r="H40" s="446"/>
      <c r="I40" s="446"/>
      <c r="J40" s="445"/>
      <c r="K40" s="445"/>
      <c r="L40" s="445"/>
      <c r="M40" s="445"/>
      <c r="N40" s="445"/>
      <c r="O40" s="445"/>
      <c r="P40" s="445"/>
      <c r="Q40" s="445"/>
      <c r="R40" s="445"/>
      <c r="S40" s="445"/>
      <c r="T40" s="445"/>
      <c r="U40" s="445"/>
      <c r="V40" s="445"/>
      <c r="W40" s="445"/>
      <c r="X40" s="445"/>
      <c r="Y40" s="445"/>
      <c r="Z40" s="445"/>
      <c r="AA40" s="445"/>
      <c r="AB40" s="445"/>
      <c r="AC40" s="445"/>
      <c r="AD40" s="445"/>
      <c r="AE40" s="445"/>
      <c r="AF40" s="445"/>
      <c r="AG40" s="445"/>
      <c r="AH40" s="445"/>
      <c r="AI40" s="445"/>
      <c r="AJ40" s="1"/>
      <c r="AK40" s="1"/>
    </row>
    <row r="41" spans="1:37" ht="16.5" thickTop="1" thickBot="1" x14ac:dyDescent="0.3">
      <c r="A41" s="445"/>
      <c r="B41" s="445"/>
      <c r="C41" s="445"/>
      <c r="D41" s="445"/>
      <c r="E41" s="445"/>
      <c r="F41" s="446"/>
      <c r="G41" s="446"/>
      <c r="H41" s="446"/>
      <c r="I41" s="446"/>
      <c r="J41" s="445"/>
      <c r="K41" s="445"/>
      <c r="L41" s="445"/>
      <c r="M41" s="445"/>
      <c r="N41" s="445"/>
      <c r="O41" s="445"/>
      <c r="P41" s="445"/>
      <c r="Q41" s="445"/>
      <c r="R41" s="445"/>
      <c r="S41" s="445"/>
      <c r="T41" s="445"/>
      <c r="U41" s="445"/>
      <c r="V41" s="445"/>
      <c r="W41" s="445"/>
      <c r="X41" s="445"/>
      <c r="Y41" s="445"/>
      <c r="Z41" s="445"/>
      <c r="AA41" s="445"/>
      <c r="AB41" s="445"/>
      <c r="AC41" s="445"/>
      <c r="AD41" s="445"/>
      <c r="AE41" s="445"/>
      <c r="AF41" s="445"/>
      <c r="AG41" s="445"/>
      <c r="AH41" s="445"/>
      <c r="AI41" s="445"/>
      <c r="AJ41" s="1"/>
      <c r="AK41" s="1"/>
    </row>
    <row r="42" spans="1:37" ht="16.5" thickTop="1" thickBot="1" x14ac:dyDescent="0.3">
      <c r="A42" s="445"/>
      <c r="B42" s="445"/>
      <c r="C42" s="445"/>
      <c r="D42" s="445"/>
      <c r="E42" s="445"/>
      <c r="F42" s="446"/>
      <c r="G42" s="446"/>
      <c r="H42" s="446"/>
      <c r="I42" s="446"/>
      <c r="J42" s="445"/>
      <c r="K42" s="445"/>
      <c r="L42" s="445"/>
      <c r="M42" s="445"/>
      <c r="N42" s="445"/>
      <c r="O42" s="445"/>
      <c r="P42" s="445"/>
      <c r="Q42" s="445"/>
      <c r="R42" s="445"/>
      <c r="S42" s="445"/>
      <c r="T42" s="445"/>
      <c r="U42" s="445"/>
      <c r="V42" s="445"/>
      <c r="W42" s="445"/>
      <c r="X42" s="445"/>
      <c r="Y42" s="445"/>
      <c r="Z42" s="445"/>
      <c r="AA42" s="445"/>
      <c r="AB42" s="445"/>
      <c r="AC42" s="445"/>
      <c r="AD42" s="445"/>
      <c r="AE42" s="445"/>
      <c r="AF42" s="445"/>
      <c r="AG42" s="445"/>
      <c r="AH42" s="445"/>
      <c r="AI42" s="445"/>
      <c r="AJ42" s="1"/>
      <c r="AK42" s="1"/>
    </row>
    <row r="43" spans="1:37" ht="16.5" thickTop="1" thickBot="1" x14ac:dyDescent="0.3">
      <c r="A43" s="445"/>
      <c r="B43" s="445"/>
      <c r="C43" s="445"/>
      <c r="D43" s="445"/>
      <c r="E43" s="445"/>
      <c r="F43" s="446"/>
      <c r="G43" s="446"/>
      <c r="H43" s="446"/>
      <c r="I43" s="446"/>
      <c r="J43" s="445"/>
      <c r="K43" s="445"/>
      <c r="L43" s="445"/>
      <c r="M43" s="445"/>
      <c r="N43" s="445"/>
      <c r="O43" s="445"/>
      <c r="P43" s="445"/>
      <c r="Q43" s="445"/>
      <c r="R43" s="445"/>
      <c r="S43" s="445"/>
      <c r="T43" s="445"/>
      <c r="U43" s="445"/>
      <c r="V43" s="445"/>
      <c r="W43" s="445"/>
      <c r="X43" s="445"/>
      <c r="Y43" s="445"/>
      <c r="Z43" s="445"/>
      <c r="AA43" s="445"/>
      <c r="AB43" s="445"/>
      <c r="AC43" s="445"/>
      <c r="AD43" s="445"/>
      <c r="AE43" s="445"/>
      <c r="AF43" s="445"/>
      <c r="AG43" s="445"/>
      <c r="AH43" s="445"/>
      <c r="AI43" s="445"/>
      <c r="AJ43" s="1"/>
      <c r="AK43" s="1"/>
    </row>
    <row r="44" spans="1:37" ht="31.5" customHeight="1" thickTop="1" thickBot="1" x14ac:dyDescent="0.3">
      <c r="A44" s="406" t="s">
        <v>37</v>
      </c>
      <c r="B44" s="406"/>
      <c r="C44" s="406"/>
      <c r="D44" s="406"/>
      <c r="E44" s="406"/>
      <c r="F44" s="406" t="s">
        <v>38</v>
      </c>
      <c r="G44" s="406"/>
      <c r="H44" s="406"/>
      <c r="I44" s="406"/>
      <c r="J44" s="406" t="s">
        <v>39</v>
      </c>
      <c r="K44" s="406"/>
      <c r="L44" s="406"/>
      <c r="M44" s="406"/>
      <c r="N44" s="406" t="s">
        <v>40</v>
      </c>
      <c r="O44" s="406"/>
      <c r="P44" s="406"/>
      <c r="Q44" s="406"/>
      <c r="R44" s="406"/>
      <c r="S44" s="406"/>
      <c r="T44" s="406"/>
      <c r="U44" s="406"/>
      <c r="V44" s="406"/>
      <c r="W44" s="406"/>
      <c r="X44" s="406" t="s">
        <v>41</v>
      </c>
      <c r="Y44" s="406"/>
      <c r="Z44" s="406"/>
      <c r="AA44" s="406"/>
      <c r="AB44" s="406"/>
      <c r="AC44" s="406"/>
      <c r="AD44" s="406"/>
      <c r="AE44" s="406"/>
      <c r="AF44" s="406" t="s">
        <v>42</v>
      </c>
      <c r="AG44" s="406"/>
      <c r="AH44" s="406"/>
      <c r="AI44" s="406"/>
      <c r="AJ44" s="1"/>
      <c r="AK44" s="1"/>
    </row>
    <row r="45" spans="1:37" ht="16.5" thickTop="1" thickBot="1" x14ac:dyDescent="0.3">
      <c r="A45" s="445">
        <v>2</v>
      </c>
      <c r="B45" s="445"/>
      <c r="C45" s="445"/>
      <c r="D45" s="445"/>
      <c r="E45" s="445"/>
      <c r="F45" s="446"/>
      <c r="G45" s="446"/>
      <c r="H45" s="446"/>
      <c r="I45" s="446"/>
      <c r="J45" s="445">
        <f>F45*$X$30</f>
        <v>0</v>
      </c>
      <c r="K45" s="445"/>
      <c r="L45" s="445"/>
      <c r="M45" s="445"/>
      <c r="N45" s="445"/>
      <c r="O45" s="445"/>
      <c r="P45" s="445"/>
      <c r="Q45" s="445"/>
      <c r="R45" s="445"/>
      <c r="S45" s="445"/>
      <c r="T45" s="445"/>
      <c r="U45" s="445"/>
      <c r="V45" s="445"/>
      <c r="W45" s="445"/>
      <c r="X45" s="445"/>
      <c r="Y45" s="445"/>
      <c r="Z45" s="445"/>
      <c r="AA45" s="445"/>
      <c r="AB45" s="445"/>
      <c r="AC45" s="445"/>
      <c r="AD45" s="445"/>
      <c r="AE45" s="445"/>
      <c r="AF45" s="445"/>
      <c r="AG45" s="445"/>
      <c r="AH45" s="445"/>
      <c r="AI45" s="445"/>
      <c r="AJ45" s="1"/>
      <c r="AK45" s="1"/>
    </row>
    <row r="46" spans="1:37" ht="16.5" thickTop="1" thickBot="1" x14ac:dyDescent="0.3">
      <c r="A46" s="445"/>
      <c r="B46" s="445"/>
      <c r="C46" s="445"/>
      <c r="D46" s="445"/>
      <c r="E46" s="445"/>
      <c r="F46" s="446"/>
      <c r="G46" s="446"/>
      <c r="H46" s="446"/>
      <c r="I46" s="446"/>
      <c r="J46" s="445"/>
      <c r="K46" s="445"/>
      <c r="L46" s="445"/>
      <c r="M46" s="445"/>
      <c r="N46" s="445"/>
      <c r="O46" s="445"/>
      <c r="P46" s="445"/>
      <c r="Q46" s="445"/>
      <c r="R46" s="445"/>
      <c r="S46" s="445"/>
      <c r="T46" s="445"/>
      <c r="U46" s="445"/>
      <c r="V46" s="445"/>
      <c r="W46" s="445"/>
      <c r="X46" s="445"/>
      <c r="Y46" s="445"/>
      <c r="Z46" s="445"/>
      <c r="AA46" s="445"/>
      <c r="AB46" s="445"/>
      <c r="AC46" s="445"/>
      <c r="AD46" s="445"/>
      <c r="AE46" s="445"/>
      <c r="AF46" s="445"/>
      <c r="AG46" s="445"/>
      <c r="AH46" s="445"/>
      <c r="AI46" s="445"/>
      <c r="AJ46" s="1"/>
      <c r="AK46" s="1"/>
    </row>
    <row r="47" spans="1:37" ht="16.5" thickTop="1" thickBot="1" x14ac:dyDescent="0.3">
      <c r="A47" s="445"/>
      <c r="B47" s="445"/>
      <c r="C47" s="445"/>
      <c r="D47" s="445"/>
      <c r="E47" s="445"/>
      <c r="F47" s="446"/>
      <c r="G47" s="446"/>
      <c r="H47" s="446"/>
      <c r="I47" s="446"/>
      <c r="J47" s="445"/>
      <c r="K47" s="445"/>
      <c r="L47" s="445"/>
      <c r="M47" s="445"/>
      <c r="N47" s="445"/>
      <c r="O47" s="445"/>
      <c r="P47" s="445"/>
      <c r="Q47" s="445"/>
      <c r="R47" s="445"/>
      <c r="S47" s="445"/>
      <c r="T47" s="445"/>
      <c r="U47" s="445"/>
      <c r="V47" s="445"/>
      <c r="W47" s="445"/>
      <c r="X47" s="445"/>
      <c r="Y47" s="445"/>
      <c r="Z47" s="445"/>
      <c r="AA47" s="445"/>
      <c r="AB47" s="445"/>
      <c r="AC47" s="445"/>
      <c r="AD47" s="445"/>
      <c r="AE47" s="445"/>
      <c r="AF47" s="445"/>
      <c r="AG47" s="445"/>
      <c r="AH47" s="445"/>
      <c r="AI47" s="445"/>
      <c r="AJ47" s="1"/>
      <c r="AK47" s="1"/>
    </row>
    <row r="48" spans="1:37" ht="16.5" thickTop="1" thickBot="1" x14ac:dyDescent="0.3">
      <c r="A48" s="445"/>
      <c r="B48" s="445"/>
      <c r="C48" s="445"/>
      <c r="D48" s="445"/>
      <c r="E48" s="445"/>
      <c r="F48" s="446"/>
      <c r="G48" s="446"/>
      <c r="H48" s="446"/>
      <c r="I48" s="446"/>
      <c r="J48" s="445"/>
      <c r="K48" s="445"/>
      <c r="L48" s="445"/>
      <c r="M48" s="445"/>
      <c r="N48" s="445"/>
      <c r="O48" s="445"/>
      <c r="P48" s="445"/>
      <c r="Q48" s="445"/>
      <c r="R48" s="445"/>
      <c r="S48" s="445"/>
      <c r="T48" s="445"/>
      <c r="U48" s="445"/>
      <c r="V48" s="445"/>
      <c r="W48" s="445"/>
      <c r="X48" s="445"/>
      <c r="Y48" s="445"/>
      <c r="Z48" s="445"/>
      <c r="AA48" s="445"/>
      <c r="AB48" s="445"/>
      <c r="AC48" s="445"/>
      <c r="AD48" s="445"/>
      <c r="AE48" s="445"/>
      <c r="AF48" s="445"/>
      <c r="AG48" s="445"/>
      <c r="AH48" s="445"/>
      <c r="AI48" s="445"/>
      <c r="AJ48" s="1"/>
      <c r="AK48" s="1"/>
    </row>
    <row r="49" spans="1:37" ht="16.5" thickTop="1" thickBot="1" x14ac:dyDescent="0.3">
      <c r="A49" s="445"/>
      <c r="B49" s="445"/>
      <c r="C49" s="445"/>
      <c r="D49" s="445"/>
      <c r="E49" s="445"/>
      <c r="F49" s="446"/>
      <c r="G49" s="446"/>
      <c r="H49" s="446"/>
      <c r="I49" s="446"/>
      <c r="J49" s="445"/>
      <c r="K49" s="445"/>
      <c r="L49" s="445"/>
      <c r="M49" s="445"/>
      <c r="N49" s="445"/>
      <c r="O49" s="445"/>
      <c r="P49" s="445"/>
      <c r="Q49" s="445"/>
      <c r="R49" s="445"/>
      <c r="S49" s="445"/>
      <c r="T49" s="445"/>
      <c r="U49" s="445"/>
      <c r="V49" s="445"/>
      <c r="W49" s="445"/>
      <c r="X49" s="445"/>
      <c r="Y49" s="445"/>
      <c r="Z49" s="445"/>
      <c r="AA49" s="445"/>
      <c r="AB49" s="445"/>
      <c r="AC49" s="445"/>
      <c r="AD49" s="445"/>
      <c r="AE49" s="445"/>
      <c r="AF49" s="445"/>
      <c r="AG49" s="445"/>
      <c r="AH49" s="445"/>
      <c r="AI49" s="445"/>
      <c r="AJ49" s="1"/>
      <c r="AK49" s="1"/>
    </row>
    <row r="50" spans="1:37" ht="31.5" customHeight="1" thickTop="1" thickBot="1" x14ac:dyDescent="0.3">
      <c r="A50" s="406" t="s">
        <v>37</v>
      </c>
      <c r="B50" s="406"/>
      <c r="C50" s="406"/>
      <c r="D50" s="406"/>
      <c r="E50" s="406"/>
      <c r="F50" s="406" t="s">
        <v>38</v>
      </c>
      <c r="G50" s="406"/>
      <c r="H50" s="406"/>
      <c r="I50" s="406"/>
      <c r="J50" s="406" t="s">
        <v>39</v>
      </c>
      <c r="K50" s="406"/>
      <c r="L50" s="406"/>
      <c r="M50" s="406"/>
      <c r="N50" s="406" t="s">
        <v>40</v>
      </c>
      <c r="O50" s="406"/>
      <c r="P50" s="406"/>
      <c r="Q50" s="406"/>
      <c r="R50" s="406"/>
      <c r="S50" s="406"/>
      <c r="T50" s="406"/>
      <c r="U50" s="406"/>
      <c r="V50" s="406"/>
      <c r="W50" s="406"/>
      <c r="X50" s="406" t="s">
        <v>41</v>
      </c>
      <c r="Y50" s="406"/>
      <c r="Z50" s="406"/>
      <c r="AA50" s="406"/>
      <c r="AB50" s="406"/>
      <c r="AC50" s="406"/>
      <c r="AD50" s="406"/>
      <c r="AE50" s="406"/>
      <c r="AF50" s="406" t="s">
        <v>42</v>
      </c>
      <c r="AG50" s="406"/>
      <c r="AH50" s="406"/>
      <c r="AI50" s="406"/>
      <c r="AJ50" s="1"/>
      <c r="AK50" s="1"/>
    </row>
    <row r="51" spans="1:37" ht="16.5" thickTop="1" thickBot="1" x14ac:dyDescent="0.3">
      <c r="A51" s="445">
        <v>3</v>
      </c>
      <c r="B51" s="445"/>
      <c r="C51" s="445"/>
      <c r="D51" s="445"/>
      <c r="E51" s="445"/>
      <c r="F51" s="446"/>
      <c r="G51" s="446"/>
      <c r="H51" s="446"/>
      <c r="I51" s="446"/>
      <c r="J51" s="445">
        <f>F51*$X$30</f>
        <v>0</v>
      </c>
      <c r="K51" s="445"/>
      <c r="L51" s="445"/>
      <c r="M51" s="445"/>
      <c r="N51" s="445"/>
      <c r="O51" s="445"/>
      <c r="P51" s="445"/>
      <c r="Q51" s="445"/>
      <c r="R51" s="445"/>
      <c r="S51" s="445"/>
      <c r="T51" s="445"/>
      <c r="U51" s="445"/>
      <c r="V51" s="445"/>
      <c r="W51" s="445"/>
      <c r="X51" s="445"/>
      <c r="Y51" s="445"/>
      <c r="Z51" s="445"/>
      <c r="AA51" s="445"/>
      <c r="AB51" s="445"/>
      <c r="AC51" s="445"/>
      <c r="AD51" s="445"/>
      <c r="AE51" s="445"/>
      <c r="AF51" s="445"/>
      <c r="AG51" s="445"/>
      <c r="AH51" s="445"/>
      <c r="AI51" s="445"/>
      <c r="AJ51" s="1"/>
      <c r="AK51" s="1"/>
    </row>
    <row r="52" spans="1:37" ht="16.5" thickTop="1" thickBot="1" x14ac:dyDescent="0.3">
      <c r="A52" s="445"/>
      <c r="B52" s="445"/>
      <c r="C52" s="445"/>
      <c r="D52" s="445"/>
      <c r="E52" s="445"/>
      <c r="F52" s="446"/>
      <c r="G52" s="446"/>
      <c r="H52" s="446"/>
      <c r="I52" s="446"/>
      <c r="J52" s="445"/>
      <c r="K52" s="445"/>
      <c r="L52" s="445"/>
      <c r="M52" s="445"/>
      <c r="N52" s="445"/>
      <c r="O52" s="445"/>
      <c r="P52" s="445"/>
      <c r="Q52" s="445"/>
      <c r="R52" s="445"/>
      <c r="S52" s="445"/>
      <c r="T52" s="445"/>
      <c r="U52" s="445"/>
      <c r="V52" s="445"/>
      <c r="W52" s="445"/>
      <c r="X52" s="445"/>
      <c r="Y52" s="445"/>
      <c r="Z52" s="445"/>
      <c r="AA52" s="445"/>
      <c r="AB52" s="445"/>
      <c r="AC52" s="445"/>
      <c r="AD52" s="445"/>
      <c r="AE52" s="445"/>
      <c r="AF52" s="445"/>
      <c r="AG52" s="445"/>
      <c r="AH52" s="445"/>
      <c r="AI52" s="445"/>
      <c r="AJ52" s="1"/>
      <c r="AK52" s="1"/>
    </row>
    <row r="53" spans="1:37" ht="16.5" thickTop="1" thickBot="1" x14ac:dyDescent="0.3">
      <c r="A53" s="445"/>
      <c r="B53" s="445"/>
      <c r="C53" s="445"/>
      <c r="D53" s="445"/>
      <c r="E53" s="445"/>
      <c r="F53" s="446"/>
      <c r="G53" s="446"/>
      <c r="H53" s="446"/>
      <c r="I53" s="446"/>
      <c r="J53" s="445"/>
      <c r="K53" s="445"/>
      <c r="L53" s="445"/>
      <c r="M53" s="445"/>
      <c r="N53" s="445"/>
      <c r="O53" s="445"/>
      <c r="P53" s="445"/>
      <c r="Q53" s="445"/>
      <c r="R53" s="445"/>
      <c r="S53" s="445"/>
      <c r="T53" s="445"/>
      <c r="U53" s="445"/>
      <c r="V53" s="445"/>
      <c r="W53" s="445"/>
      <c r="X53" s="445"/>
      <c r="Y53" s="445"/>
      <c r="Z53" s="445"/>
      <c r="AA53" s="445"/>
      <c r="AB53" s="445"/>
      <c r="AC53" s="445"/>
      <c r="AD53" s="445"/>
      <c r="AE53" s="445"/>
      <c r="AF53" s="445"/>
      <c r="AG53" s="445"/>
      <c r="AH53" s="445"/>
      <c r="AI53" s="445"/>
      <c r="AJ53" s="1"/>
      <c r="AK53" s="1"/>
    </row>
    <row r="54" spans="1:37" ht="16.5" thickTop="1" thickBot="1" x14ac:dyDescent="0.3">
      <c r="A54" s="445"/>
      <c r="B54" s="445"/>
      <c r="C54" s="445"/>
      <c r="D54" s="445"/>
      <c r="E54" s="445"/>
      <c r="F54" s="446"/>
      <c r="G54" s="446"/>
      <c r="H54" s="446"/>
      <c r="I54" s="446"/>
      <c r="J54" s="445"/>
      <c r="K54" s="445"/>
      <c r="L54" s="445"/>
      <c r="M54" s="445"/>
      <c r="N54" s="445"/>
      <c r="O54" s="445"/>
      <c r="P54" s="445"/>
      <c r="Q54" s="445"/>
      <c r="R54" s="445"/>
      <c r="S54" s="445"/>
      <c r="T54" s="445"/>
      <c r="U54" s="445"/>
      <c r="V54" s="445"/>
      <c r="W54" s="445"/>
      <c r="X54" s="445"/>
      <c r="Y54" s="445"/>
      <c r="Z54" s="445"/>
      <c r="AA54" s="445"/>
      <c r="AB54" s="445"/>
      <c r="AC54" s="445"/>
      <c r="AD54" s="445"/>
      <c r="AE54" s="445"/>
      <c r="AF54" s="445"/>
      <c r="AG54" s="445"/>
      <c r="AH54" s="445"/>
      <c r="AI54" s="445"/>
      <c r="AJ54" s="1"/>
      <c r="AK54" s="1"/>
    </row>
    <row r="55" spans="1:37" ht="16.5" thickTop="1" thickBot="1" x14ac:dyDescent="0.3">
      <c r="A55" s="445"/>
      <c r="B55" s="445"/>
      <c r="C55" s="445"/>
      <c r="D55" s="445"/>
      <c r="E55" s="445"/>
      <c r="F55" s="446"/>
      <c r="G55" s="446"/>
      <c r="H55" s="446"/>
      <c r="I55" s="446"/>
      <c r="J55" s="445"/>
      <c r="K55" s="445"/>
      <c r="L55" s="445"/>
      <c r="M55" s="445"/>
      <c r="N55" s="445"/>
      <c r="O55" s="445"/>
      <c r="P55" s="445"/>
      <c r="Q55" s="445"/>
      <c r="R55" s="445"/>
      <c r="S55" s="445"/>
      <c r="T55" s="445"/>
      <c r="U55" s="445"/>
      <c r="V55" s="445"/>
      <c r="W55" s="445"/>
      <c r="X55" s="445"/>
      <c r="Y55" s="445"/>
      <c r="Z55" s="445"/>
      <c r="AA55" s="445"/>
      <c r="AB55" s="445"/>
      <c r="AC55" s="445"/>
      <c r="AD55" s="445"/>
      <c r="AE55" s="445"/>
      <c r="AF55" s="445"/>
      <c r="AG55" s="445"/>
      <c r="AH55" s="445"/>
      <c r="AI55" s="445"/>
      <c r="AJ55" s="1"/>
      <c r="AK55" s="1"/>
    </row>
    <row r="56" spans="1:37" ht="31.5" customHeight="1" thickTop="1" thickBot="1" x14ac:dyDescent="0.3">
      <c r="A56" s="406" t="s">
        <v>37</v>
      </c>
      <c r="B56" s="406"/>
      <c r="C56" s="406"/>
      <c r="D56" s="406"/>
      <c r="E56" s="406"/>
      <c r="F56" s="406" t="s">
        <v>38</v>
      </c>
      <c r="G56" s="406"/>
      <c r="H56" s="406"/>
      <c r="I56" s="406"/>
      <c r="J56" s="406" t="s">
        <v>39</v>
      </c>
      <c r="K56" s="406"/>
      <c r="L56" s="406"/>
      <c r="M56" s="406"/>
      <c r="N56" s="406" t="s">
        <v>40</v>
      </c>
      <c r="O56" s="406"/>
      <c r="P56" s="406"/>
      <c r="Q56" s="406"/>
      <c r="R56" s="406"/>
      <c r="S56" s="406"/>
      <c r="T56" s="406"/>
      <c r="U56" s="406"/>
      <c r="V56" s="406"/>
      <c r="W56" s="406"/>
      <c r="X56" s="406" t="s">
        <v>41</v>
      </c>
      <c r="Y56" s="406"/>
      <c r="Z56" s="406"/>
      <c r="AA56" s="406"/>
      <c r="AB56" s="406"/>
      <c r="AC56" s="406"/>
      <c r="AD56" s="406"/>
      <c r="AE56" s="406"/>
      <c r="AF56" s="406" t="s">
        <v>42</v>
      </c>
      <c r="AG56" s="406"/>
      <c r="AH56" s="406"/>
      <c r="AI56" s="406"/>
      <c r="AJ56" s="1"/>
      <c r="AK56" s="1"/>
    </row>
    <row r="57" spans="1:37" ht="16.5" thickTop="1" thickBot="1" x14ac:dyDescent="0.3">
      <c r="A57" s="445">
        <v>4</v>
      </c>
      <c r="B57" s="445"/>
      <c r="C57" s="445"/>
      <c r="D57" s="445"/>
      <c r="E57" s="445"/>
      <c r="F57" s="446"/>
      <c r="G57" s="446"/>
      <c r="H57" s="446"/>
      <c r="I57" s="446"/>
      <c r="J57" s="445">
        <f>F57*$X$30</f>
        <v>0</v>
      </c>
      <c r="K57" s="445"/>
      <c r="L57" s="445"/>
      <c r="M57" s="445"/>
      <c r="N57" s="445"/>
      <c r="O57" s="445"/>
      <c r="P57" s="445"/>
      <c r="Q57" s="445"/>
      <c r="R57" s="445"/>
      <c r="S57" s="445"/>
      <c r="T57" s="445"/>
      <c r="U57" s="445"/>
      <c r="V57" s="445"/>
      <c r="W57" s="445"/>
      <c r="X57" s="445"/>
      <c r="Y57" s="445"/>
      <c r="Z57" s="445"/>
      <c r="AA57" s="445"/>
      <c r="AB57" s="445"/>
      <c r="AC57" s="445"/>
      <c r="AD57" s="445"/>
      <c r="AE57" s="445"/>
      <c r="AF57" s="445"/>
      <c r="AG57" s="445"/>
      <c r="AH57" s="445"/>
      <c r="AI57" s="445"/>
      <c r="AJ57" s="1"/>
      <c r="AK57" s="1"/>
    </row>
    <row r="58" spans="1:37" ht="16.5" thickTop="1" thickBot="1" x14ac:dyDescent="0.3">
      <c r="A58" s="445"/>
      <c r="B58" s="445"/>
      <c r="C58" s="445"/>
      <c r="D58" s="445"/>
      <c r="E58" s="445"/>
      <c r="F58" s="446"/>
      <c r="G58" s="446"/>
      <c r="H58" s="446"/>
      <c r="I58" s="446"/>
      <c r="J58" s="445"/>
      <c r="K58" s="445"/>
      <c r="L58" s="445"/>
      <c r="M58" s="445"/>
      <c r="N58" s="445"/>
      <c r="O58" s="445"/>
      <c r="P58" s="445"/>
      <c r="Q58" s="445"/>
      <c r="R58" s="445"/>
      <c r="S58" s="445"/>
      <c r="T58" s="445"/>
      <c r="U58" s="445"/>
      <c r="V58" s="445"/>
      <c r="W58" s="445"/>
      <c r="X58" s="445"/>
      <c r="Y58" s="445"/>
      <c r="Z58" s="445"/>
      <c r="AA58" s="445"/>
      <c r="AB58" s="445"/>
      <c r="AC58" s="445"/>
      <c r="AD58" s="445"/>
      <c r="AE58" s="445"/>
      <c r="AF58" s="445"/>
      <c r="AG58" s="445"/>
      <c r="AH58" s="445"/>
      <c r="AI58" s="445"/>
      <c r="AJ58" s="1"/>
      <c r="AK58" s="1"/>
    </row>
    <row r="59" spans="1:37" ht="16.5" thickTop="1" thickBot="1" x14ac:dyDescent="0.3">
      <c r="A59" s="445"/>
      <c r="B59" s="445"/>
      <c r="C59" s="445"/>
      <c r="D59" s="445"/>
      <c r="E59" s="445"/>
      <c r="F59" s="446"/>
      <c r="G59" s="446"/>
      <c r="H59" s="446"/>
      <c r="I59" s="446"/>
      <c r="J59" s="445"/>
      <c r="K59" s="445"/>
      <c r="L59" s="445"/>
      <c r="M59" s="445"/>
      <c r="N59" s="445"/>
      <c r="O59" s="445"/>
      <c r="P59" s="445"/>
      <c r="Q59" s="445"/>
      <c r="R59" s="445"/>
      <c r="S59" s="445"/>
      <c r="T59" s="445"/>
      <c r="U59" s="445"/>
      <c r="V59" s="445"/>
      <c r="W59" s="445"/>
      <c r="X59" s="445"/>
      <c r="Y59" s="445"/>
      <c r="Z59" s="445"/>
      <c r="AA59" s="445"/>
      <c r="AB59" s="445"/>
      <c r="AC59" s="445"/>
      <c r="AD59" s="445"/>
      <c r="AE59" s="445"/>
      <c r="AF59" s="445"/>
      <c r="AG59" s="445"/>
      <c r="AH59" s="445"/>
      <c r="AI59" s="445"/>
      <c r="AJ59" s="1"/>
      <c r="AK59" s="1"/>
    </row>
    <row r="60" spans="1:37" ht="16.5" thickTop="1" thickBot="1" x14ac:dyDescent="0.3">
      <c r="A60" s="445"/>
      <c r="B60" s="445"/>
      <c r="C60" s="445"/>
      <c r="D60" s="445"/>
      <c r="E60" s="445"/>
      <c r="F60" s="446"/>
      <c r="G60" s="446"/>
      <c r="H60" s="446"/>
      <c r="I60" s="446"/>
      <c r="J60" s="445"/>
      <c r="K60" s="445"/>
      <c r="L60" s="445"/>
      <c r="M60" s="445"/>
      <c r="N60" s="445"/>
      <c r="O60" s="445"/>
      <c r="P60" s="445"/>
      <c r="Q60" s="445"/>
      <c r="R60" s="445"/>
      <c r="S60" s="445"/>
      <c r="T60" s="445"/>
      <c r="U60" s="445"/>
      <c r="V60" s="445"/>
      <c r="W60" s="445"/>
      <c r="X60" s="445"/>
      <c r="Y60" s="445"/>
      <c r="Z60" s="445"/>
      <c r="AA60" s="445"/>
      <c r="AB60" s="445"/>
      <c r="AC60" s="445"/>
      <c r="AD60" s="445"/>
      <c r="AE60" s="445"/>
      <c r="AF60" s="445"/>
      <c r="AG60" s="445"/>
      <c r="AH60" s="445"/>
      <c r="AI60" s="445"/>
      <c r="AJ60" s="1"/>
      <c r="AK60" s="1"/>
    </row>
    <row r="61" spans="1:37" ht="16.5" thickTop="1" thickBot="1" x14ac:dyDescent="0.3">
      <c r="A61" s="445"/>
      <c r="B61" s="445"/>
      <c r="C61" s="445"/>
      <c r="D61" s="445"/>
      <c r="E61" s="445"/>
      <c r="F61" s="446"/>
      <c r="G61" s="446"/>
      <c r="H61" s="446"/>
      <c r="I61" s="446"/>
      <c r="J61" s="445"/>
      <c r="K61" s="445"/>
      <c r="L61" s="445"/>
      <c r="M61" s="445"/>
      <c r="N61" s="445"/>
      <c r="O61" s="445"/>
      <c r="P61" s="445"/>
      <c r="Q61" s="445"/>
      <c r="R61" s="445"/>
      <c r="S61" s="445"/>
      <c r="T61" s="445"/>
      <c r="U61" s="445"/>
      <c r="V61" s="445"/>
      <c r="W61" s="445"/>
      <c r="X61" s="445"/>
      <c r="Y61" s="445"/>
      <c r="Z61" s="445"/>
      <c r="AA61" s="445"/>
      <c r="AB61" s="445"/>
      <c r="AC61" s="445"/>
      <c r="AD61" s="445"/>
      <c r="AE61" s="445"/>
      <c r="AF61" s="445"/>
      <c r="AG61" s="445"/>
      <c r="AH61" s="445"/>
      <c r="AI61" s="445"/>
      <c r="AJ61" s="1"/>
      <c r="AK61" s="1"/>
    </row>
    <row r="62" spans="1:37" ht="31.5" customHeight="1" thickTop="1" thickBot="1" x14ac:dyDescent="0.3">
      <c r="A62" s="406" t="s">
        <v>37</v>
      </c>
      <c r="B62" s="406"/>
      <c r="C62" s="406"/>
      <c r="D62" s="406"/>
      <c r="E62" s="406"/>
      <c r="F62" s="406" t="s">
        <v>38</v>
      </c>
      <c r="G62" s="406"/>
      <c r="H62" s="406"/>
      <c r="I62" s="406"/>
      <c r="J62" s="406" t="s">
        <v>39</v>
      </c>
      <c r="K62" s="406"/>
      <c r="L62" s="406"/>
      <c r="M62" s="406"/>
      <c r="N62" s="406" t="s">
        <v>40</v>
      </c>
      <c r="O62" s="406"/>
      <c r="P62" s="406"/>
      <c r="Q62" s="406"/>
      <c r="R62" s="406"/>
      <c r="S62" s="406"/>
      <c r="T62" s="406"/>
      <c r="U62" s="406"/>
      <c r="V62" s="406"/>
      <c r="W62" s="406"/>
      <c r="X62" s="406" t="s">
        <v>41</v>
      </c>
      <c r="Y62" s="406"/>
      <c r="Z62" s="406"/>
      <c r="AA62" s="406"/>
      <c r="AB62" s="406"/>
      <c r="AC62" s="406"/>
      <c r="AD62" s="406"/>
      <c r="AE62" s="406"/>
      <c r="AF62" s="406" t="s">
        <v>42</v>
      </c>
      <c r="AG62" s="406"/>
      <c r="AH62" s="406"/>
      <c r="AI62" s="406"/>
      <c r="AJ62" s="1"/>
      <c r="AK62" s="1"/>
    </row>
    <row r="63" spans="1:37" ht="16.5" thickTop="1" thickBot="1" x14ac:dyDescent="0.3">
      <c r="A63" s="445">
        <v>5</v>
      </c>
      <c r="B63" s="445"/>
      <c r="C63" s="445"/>
      <c r="D63" s="445"/>
      <c r="E63" s="445"/>
      <c r="F63" s="446"/>
      <c r="G63" s="446"/>
      <c r="H63" s="446"/>
      <c r="I63" s="446"/>
      <c r="J63" s="445">
        <f>F63*$X$30</f>
        <v>0</v>
      </c>
      <c r="K63" s="445"/>
      <c r="L63" s="445"/>
      <c r="M63" s="445"/>
      <c r="N63" s="445"/>
      <c r="O63" s="445"/>
      <c r="P63" s="445"/>
      <c r="Q63" s="445"/>
      <c r="R63" s="445"/>
      <c r="S63" s="445"/>
      <c r="T63" s="445"/>
      <c r="U63" s="445"/>
      <c r="V63" s="445"/>
      <c r="W63" s="445"/>
      <c r="X63" s="445"/>
      <c r="Y63" s="445"/>
      <c r="Z63" s="445"/>
      <c r="AA63" s="445"/>
      <c r="AB63" s="445"/>
      <c r="AC63" s="445"/>
      <c r="AD63" s="445"/>
      <c r="AE63" s="445"/>
      <c r="AF63" s="445"/>
      <c r="AG63" s="445"/>
      <c r="AH63" s="445"/>
      <c r="AI63" s="445"/>
      <c r="AJ63" s="1"/>
      <c r="AK63" s="1"/>
    </row>
    <row r="64" spans="1:37" ht="16.5" thickTop="1" thickBot="1" x14ac:dyDescent="0.3">
      <c r="A64" s="445"/>
      <c r="B64" s="445"/>
      <c r="C64" s="445"/>
      <c r="D64" s="445"/>
      <c r="E64" s="445"/>
      <c r="F64" s="446"/>
      <c r="G64" s="446"/>
      <c r="H64" s="446"/>
      <c r="I64" s="446"/>
      <c r="J64" s="445"/>
      <c r="K64" s="445"/>
      <c r="L64" s="445"/>
      <c r="M64" s="445"/>
      <c r="N64" s="445"/>
      <c r="O64" s="445"/>
      <c r="P64" s="445"/>
      <c r="Q64" s="445"/>
      <c r="R64" s="445"/>
      <c r="S64" s="445"/>
      <c r="T64" s="445"/>
      <c r="U64" s="445"/>
      <c r="V64" s="445"/>
      <c r="W64" s="445"/>
      <c r="X64" s="445"/>
      <c r="Y64" s="445"/>
      <c r="Z64" s="445"/>
      <c r="AA64" s="445"/>
      <c r="AB64" s="445"/>
      <c r="AC64" s="445"/>
      <c r="AD64" s="445"/>
      <c r="AE64" s="445"/>
      <c r="AF64" s="445"/>
      <c r="AG64" s="445"/>
      <c r="AH64" s="445"/>
      <c r="AI64" s="445"/>
      <c r="AJ64" s="1"/>
      <c r="AK64" s="1"/>
    </row>
    <row r="65" spans="1:37" ht="16.5" thickTop="1" thickBot="1" x14ac:dyDescent="0.3">
      <c r="A65" s="445"/>
      <c r="B65" s="445"/>
      <c r="C65" s="445"/>
      <c r="D65" s="445"/>
      <c r="E65" s="445"/>
      <c r="F65" s="446"/>
      <c r="G65" s="446"/>
      <c r="H65" s="446"/>
      <c r="I65" s="446"/>
      <c r="J65" s="445"/>
      <c r="K65" s="445"/>
      <c r="L65" s="445"/>
      <c r="M65" s="445"/>
      <c r="N65" s="445"/>
      <c r="O65" s="445"/>
      <c r="P65" s="445"/>
      <c r="Q65" s="445"/>
      <c r="R65" s="445"/>
      <c r="S65" s="445"/>
      <c r="T65" s="445"/>
      <c r="U65" s="445"/>
      <c r="V65" s="445"/>
      <c r="W65" s="445"/>
      <c r="X65" s="445"/>
      <c r="Y65" s="445"/>
      <c r="Z65" s="445"/>
      <c r="AA65" s="445"/>
      <c r="AB65" s="445"/>
      <c r="AC65" s="445"/>
      <c r="AD65" s="445"/>
      <c r="AE65" s="445"/>
      <c r="AF65" s="445"/>
      <c r="AG65" s="445"/>
      <c r="AH65" s="445"/>
      <c r="AI65" s="445"/>
      <c r="AJ65" s="1"/>
      <c r="AK65" s="1"/>
    </row>
    <row r="66" spans="1:37" ht="16.5" thickTop="1" thickBot="1" x14ac:dyDescent="0.3">
      <c r="A66" s="445"/>
      <c r="B66" s="445"/>
      <c r="C66" s="445"/>
      <c r="D66" s="445"/>
      <c r="E66" s="445"/>
      <c r="F66" s="446"/>
      <c r="G66" s="446"/>
      <c r="H66" s="446"/>
      <c r="I66" s="446"/>
      <c r="J66" s="445"/>
      <c r="K66" s="445"/>
      <c r="L66" s="445"/>
      <c r="M66" s="445"/>
      <c r="N66" s="445"/>
      <c r="O66" s="445"/>
      <c r="P66" s="445"/>
      <c r="Q66" s="445"/>
      <c r="R66" s="445"/>
      <c r="S66" s="445"/>
      <c r="T66" s="445"/>
      <c r="U66" s="445"/>
      <c r="V66" s="445"/>
      <c r="W66" s="445"/>
      <c r="X66" s="445"/>
      <c r="Y66" s="445"/>
      <c r="Z66" s="445"/>
      <c r="AA66" s="445"/>
      <c r="AB66" s="445"/>
      <c r="AC66" s="445"/>
      <c r="AD66" s="445"/>
      <c r="AE66" s="445"/>
      <c r="AF66" s="445"/>
      <c r="AG66" s="445"/>
      <c r="AH66" s="445"/>
      <c r="AI66" s="445"/>
      <c r="AJ66" s="1"/>
      <c r="AK66" s="1"/>
    </row>
    <row r="67" spans="1:37" ht="16.5" thickTop="1" thickBot="1" x14ac:dyDescent="0.3">
      <c r="A67" s="445"/>
      <c r="B67" s="445"/>
      <c r="C67" s="445"/>
      <c r="D67" s="445"/>
      <c r="E67" s="445"/>
      <c r="F67" s="446"/>
      <c r="G67" s="446"/>
      <c r="H67" s="446"/>
      <c r="I67" s="446"/>
      <c r="J67" s="445"/>
      <c r="K67" s="445"/>
      <c r="L67" s="445"/>
      <c r="M67" s="445"/>
      <c r="N67" s="445"/>
      <c r="O67" s="445"/>
      <c r="P67" s="445"/>
      <c r="Q67" s="445"/>
      <c r="R67" s="445"/>
      <c r="S67" s="445"/>
      <c r="T67" s="445"/>
      <c r="U67" s="445"/>
      <c r="V67" s="445"/>
      <c r="W67" s="445"/>
      <c r="X67" s="445"/>
      <c r="Y67" s="445"/>
      <c r="Z67" s="445"/>
      <c r="AA67" s="445"/>
      <c r="AB67" s="445"/>
      <c r="AC67" s="445"/>
      <c r="AD67" s="445"/>
      <c r="AE67" s="445"/>
      <c r="AF67" s="445"/>
      <c r="AG67" s="445"/>
      <c r="AH67" s="445"/>
      <c r="AI67" s="445"/>
      <c r="AJ67" s="1"/>
      <c r="AK67" s="1"/>
    </row>
    <row r="68" spans="1:37" ht="31.5" hidden="1" customHeight="1" thickTop="1" thickBot="1" x14ac:dyDescent="0.3">
      <c r="A68" s="406" t="s">
        <v>37</v>
      </c>
      <c r="B68" s="406"/>
      <c r="C68" s="406"/>
      <c r="D68" s="406"/>
      <c r="E68" s="406"/>
      <c r="F68" s="406" t="s">
        <v>38</v>
      </c>
      <c r="G68" s="406"/>
      <c r="H68" s="406"/>
      <c r="I68" s="406"/>
      <c r="J68" s="406" t="s">
        <v>39</v>
      </c>
      <c r="K68" s="406"/>
      <c r="L68" s="406"/>
      <c r="M68" s="406"/>
      <c r="N68" s="406" t="s">
        <v>40</v>
      </c>
      <c r="O68" s="406"/>
      <c r="P68" s="406"/>
      <c r="Q68" s="406"/>
      <c r="R68" s="406"/>
      <c r="S68" s="406"/>
      <c r="T68" s="406"/>
      <c r="U68" s="406"/>
      <c r="V68" s="406"/>
      <c r="W68" s="406"/>
      <c r="X68" s="406" t="s">
        <v>41</v>
      </c>
      <c r="Y68" s="406"/>
      <c r="Z68" s="406"/>
      <c r="AA68" s="406"/>
      <c r="AB68" s="406"/>
      <c r="AC68" s="406"/>
      <c r="AD68" s="406"/>
      <c r="AE68" s="406"/>
      <c r="AF68" s="406" t="s">
        <v>42</v>
      </c>
      <c r="AG68" s="406"/>
      <c r="AH68" s="406"/>
      <c r="AI68" s="406"/>
      <c r="AJ68" s="1"/>
      <c r="AK68" s="1"/>
    </row>
    <row r="69" spans="1:37" ht="16.5" hidden="1" customHeight="1" thickTop="1" thickBot="1" x14ac:dyDescent="0.3">
      <c r="A69" s="445">
        <v>6</v>
      </c>
      <c r="B69" s="445"/>
      <c r="C69" s="445"/>
      <c r="D69" s="445"/>
      <c r="E69" s="445"/>
      <c r="F69" s="446"/>
      <c r="G69" s="446"/>
      <c r="H69" s="446"/>
      <c r="I69" s="446"/>
      <c r="J69" s="445">
        <f>F69*$X$30</f>
        <v>0</v>
      </c>
      <c r="K69" s="445"/>
      <c r="L69" s="445"/>
      <c r="M69" s="445"/>
      <c r="N69" s="445"/>
      <c r="O69" s="445"/>
      <c r="P69" s="445"/>
      <c r="Q69" s="445"/>
      <c r="R69" s="445"/>
      <c r="S69" s="445"/>
      <c r="T69" s="445"/>
      <c r="U69" s="445"/>
      <c r="V69" s="445"/>
      <c r="W69" s="445"/>
      <c r="X69" s="445"/>
      <c r="Y69" s="445"/>
      <c r="Z69" s="445"/>
      <c r="AA69" s="445"/>
      <c r="AB69" s="445"/>
      <c r="AC69" s="445"/>
      <c r="AD69" s="445"/>
      <c r="AE69" s="445"/>
      <c r="AF69" s="445"/>
      <c r="AG69" s="445"/>
      <c r="AH69" s="445"/>
      <c r="AI69" s="445"/>
      <c r="AJ69" s="1"/>
      <c r="AK69" s="1"/>
    </row>
    <row r="70" spans="1:37" ht="16.5" hidden="1" customHeight="1" thickTop="1" thickBot="1" x14ac:dyDescent="0.3">
      <c r="A70" s="445"/>
      <c r="B70" s="445"/>
      <c r="C70" s="445"/>
      <c r="D70" s="445"/>
      <c r="E70" s="445"/>
      <c r="F70" s="446"/>
      <c r="G70" s="446"/>
      <c r="H70" s="446"/>
      <c r="I70" s="446"/>
      <c r="J70" s="445"/>
      <c r="K70" s="445"/>
      <c r="L70" s="445"/>
      <c r="M70" s="445"/>
      <c r="N70" s="445"/>
      <c r="O70" s="445"/>
      <c r="P70" s="445"/>
      <c r="Q70" s="445"/>
      <c r="R70" s="445"/>
      <c r="S70" s="445"/>
      <c r="T70" s="445"/>
      <c r="U70" s="445"/>
      <c r="V70" s="445"/>
      <c r="W70" s="445"/>
      <c r="X70" s="445"/>
      <c r="Y70" s="445"/>
      <c r="Z70" s="445"/>
      <c r="AA70" s="445"/>
      <c r="AB70" s="445"/>
      <c r="AC70" s="445"/>
      <c r="AD70" s="445"/>
      <c r="AE70" s="445"/>
      <c r="AF70" s="445"/>
      <c r="AG70" s="445"/>
      <c r="AH70" s="445"/>
      <c r="AI70" s="445"/>
      <c r="AJ70" s="1"/>
      <c r="AK70" s="1"/>
    </row>
    <row r="71" spans="1:37" ht="16.5" hidden="1" customHeight="1" thickTop="1" thickBot="1" x14ac:dyDescent="0.3">
      <c r="A71" s="445"/>
      <c r="B71" s="445"/>
      <c r="C71" s="445"/>
      <c r="D71" s="445"/>
      <c r="E71" s="445"/>
      <c r="F71" s="446"/>
      <c r="G71" s="446"/>
      <c r="H71" s="446"/>
      <c r="I71" s="446"/>
      <c r="J71" s="445"/>
      <c r="K71" s="445"/>
      <c r="L71" s="445"/>
      <c r="M71" s="445"/>
      <c r="N71" s="445"/>
      <c r="O71" s="445"/>
      <c r="P71" s="445"/>
      <c r="Q71" s="445"/>
      <c r="R71" s="445"/>
      <c r="S71" s="445"/>
      <c r="T71" s="445"/>
      <c r="U71" s="445"/>
      <c r="V71" s="445"/>
      <c r="W71" s="445"/>
      <c r="X71" s="445"/>
      <c r="Y71" s="445"/>
      <c r="Z71" s="445"/>
      <c r="AA71" s="445"/>
      <c r="AB71" s="445"/>
      <c r="AC71" s="445"/>
      <c r="AD71" s="445"/>
      <c r="AE71" s="445"/>
      <c r="AF71" s="445"/>
      <c r="AG71" s="445"/>
      <c r="AH71" s="445"/>
      <c r="AI71" s="445"/>
      <c r="AJ71" s="1"/>
      <c r="AK71" s="1"/>
    </row>
    <row r="72" spans="1:37" ht="16.5" hidden="1" customHeight="1" thickTop="1" thickBot="1" x14ac:dyDescent="0.3">
      <c r="A72" s="445"/>
      <c r="B72" s="445"/>
      <c r="C72" s="445"/>
      <c r="D72" s="445"/>
      <c r="E72" s="445"/>
      <c r="F72" s="446"/>
      <c r="G72" s="446"/>
      <c r="H72" s="446"/>
      <c r="I72" s="446"/>
      <c r="J72" s="445"/>
      <c r="K72" s="445"/>
      <c r="L72" s="445"/>
      <c r="M72" s="445"/>
      <c r="N72" s="445"/>
      <c r="O72" s="445"/>
      <c r="P72" s="445"/>
      <c r="Q72" s="445"/>
      <c r="R72" s="445"/>
      <c r="S72" s="445"/>
      <c r="T72" s="445"/>
      <c r="U72" s="445"/>
      <c r="V72" s="445"/>
      <c r="W72" s="445"/>
      <c r="X72" s="445"/>
      <c r="Y72" s="445"/>
      <c r="Z72" s="445"/>
      <c r="AA72" s="445"/>
      <c r="AB72" s="445"/>
      <c r="AC72" s="445"/>
      <c r="AD72" s="445"/>
      <c r="AE72" s="445"/>
      <c r="AF72" s="445"/>
      <c r="AG72" s="445"/>
      <c r="AH72" s="445"/>
      <c r="AI72" s="445"/>
      <c r="AJ72" s="1"/>
      <c r="AK72" s="1"/>
    </row>
    <row r="73" spans="1:37" ht="16.5" hidden="1" customHeight="1" thickTop="1" thickBot="1" x14ac:dyDescent="0.3">
      <c r="A73" s="445"/>
      <c r="B73" s="445"/>
      <c r="C73" s="445"/>
      <c r="D73" s="445"/>
      <c r="E73" s="445"/>
      <c r="F73" s="446"/>
      <c r="G73" s="446"/>
      <c r="H73" s="446"/>
      <c r="I73" s="446"/>
      <c r="J73" s="445"/>
      <c r="K73" s="445"/>
      <c r="L73" s="445"/>
      <c r="M73" s="445"/>
      <c r="N73" s="445"/>
      <c r="O73" s="445"/>
      <c r="P73" s="445"/>
      <c r="Q73" s="445"/>
      <c r="R73" s="445"/>
      <c r="S73" s="445"/>
      <c r="T73" s="445"/>
      <c r="U73" s="445"/>
      <c r="V73" s="445"/>
      <c r="W73" s="445"/>
      <c r="X73" s="445"/>
      <c r="Y73" s="445"/>
      <c r="Z73" s="445"/>
      <c r="AA73" s="445"/>
      <c r="AB73" s="445"/>
      <c r="AC73" s="445"/>
      <c r="AD73" s="445"/>
      <c r="AE73" s="445"/>
      <c r="AF73" s="445"/>
      <c r="AG73" s="445"/>
      <c r="AH73" s="445"/>
      <c r="AI73" s="445"/>
      <c r="AJ73" s="1"/>
      <c r="AK73" s="1"/>
    </row>
    <row r="74" spans="1:37" ht="31.5" hidden="1" customHeight="1" thickTop="1" thickBot="1" x14ac:dyDescent="0.3">
      <c r="A74" s="406" t="s">
        <v>37</v>
      </c>
      <c r="B74" s="406"/>
      <c r="C74" s="406"/>
      <c r="D74" s="406"/>
      <c r="E74" s="406"/>
      <c r="F74" s="406" t="s">
        <v>38</v>
      </c>
      <c r="G74" s="406"/>
      <c r="H74" s="406"/>
      <c r="I74" s="406"/>
      <c r="J74" s="406" t="s">
        <v>39</v>
      </c>
      <c r="K74" s="406"/>
      <c r="L74" s="406"/>
      <c r="M74" s="406"/>
      <c r="N74" s="406" t="s">
        <v>40</v>
      </c>
      <c r="O74" s="406"/>
      <c r="P74" s="406"/>
      <c r="Q74" s="406"/>
      <c r="R74" s="406"/>
      <c r="S74" s="406"/>
      <c r="T74" s="406"/>
      <c r="U74" s="406"/>
      <c r="V74" s="406"/>
      <c r="W74" s="406"/>
      <c r="X74" s="406" t="s">
        <v>41</v>
      </c>
      <c r="Y74" s="406"/>
      <c r="Z74" s="406"/>
      <c r="AA74" s="406"/>
      <c r="AB74" s="406"/>
      <c r="AC74" s="406"/>
      <c r="AD74" s="406"/>
      <c r="AE74" s="406"/>
      <c r="AF74" s="406" t="s">
        <v>42</v>
      </c>
      <c r="AG74" s="406"/>
      <c r="AH74" s="406"/>
      <c r="AI74" s="406"/>
      <c r="AJ74" s="1"/>
      <c r="AK74" s="1"/>
    </row>
    <row r="75" spans="1:37" ht="16.5" hidden="1" customHeight="1" thickTop="1" thickBot="1" x14ac:dyDescent="0.3">
      <c r="A75" s="445">
        <v>7</v>
      </c>
      <c r="B75" s="445"/>
      <c r="C75" s="445"/>
      <c r="D75" s="445"/>
      <c r="E75" s="445"/>
      <c r="F75" s="446"/>
      <c r="G75" s="446"/>
      <c r="H75" s="446"/>
      <c r="I75" s="446"/>
      <c r="J75" s="445">
        <f>F75*$X$30</f>
        <v>0</v>
      </c>
      <c r="K75" s="445"/>
      <c r="L75" s="445"/>
      <c r="M75" s="445"/>
      <c r="N75" s="445"/>
      <c r="O75" s="445"/>
      <c r="P75" s="445"/>
      <c r="Q75" s="445"/>
      <c r="R75" s="445"/>
      <c r="S75" s="445"/>
      <c r="T75" s="445"/>
      <c r="U75" s="445"/>
      <c r="V75" s="445"/>
      <c r="W75" s="445"/>
      <c r="X75" s="445"/>
      <c r="Y75" s="445"/>
      <c r="Z75" s="445"/>
      <c r="AA75" s="445"/>
      <c r="AB75" s="445"/>
      <c r="AC75" s="445"/>
      <c r="AD75" s="445"/>
      <c r="AE75" s="445"/>
      <c r="AF75" s="445"/>
      <c r="AG75" s="445"/>
      <c r="AH75" s="445"/>
      <c r="AI75" s="445"/>
      <c r="AJ75" s="1"/>
      <c r="AK75" s="1"/>
    </row>
    <row r="76" spans="1:37" ht="16.5" hidden="1" customHeight="1" thickTop="1" thickBot="1" x14ac:dyDescent="0.3">
      <c r="A76" s="445"/>
      <c r="B76" s="445"/>
      <c r="C76" s="445"/>
      <c r="D76" s="445"/>
      <c r="E76" s="445"/>
      <c r="F76" s="446"/>
      <c r="G76" s="446"/>
      <c r="H76" s="446"/>
      <c r="I76" s="446"/>
      <c r="J76" s="445"/>
      <c r="K76" s="445"/>
      <c r="L76" s="445"/>
      <c r="M76" s="445"/>
      <c r="N76" s="445"/>
      <c r="O76" s="445"/>
      <c r="P76" s="445"/>
      <c r="Q76" s="445"/>
      <c r="R76" s="445"/>
      <c r="S76" s="445"/>
      <c r="T76" s="445"/>
      <c r="U76" s="445"/>
      <c r="V76" s="445"/>
      <c r="W76" s="445"/>
      <c r="X76" s="445"/>
      <c r="Y76" s="445"/>
      <c r="Z76" s="445"/>
      <c r="AA76" s="445"/>
      <c r="AB76" s="445"/>
      <c r="AC76" s="445"/>
      <c r="AD76" s="445"/>
      <c r="AE76" s="445"/>
      <c r="AF76" s="445"/>
      <c r="AG76" s="445"/>
      <c r="AH76" s="445"/>
      <c r="AI76" s="445"/>
      <c r="AJ76" s="1"/>
      <c r="AK76" s="1"/>
    </row>
    <row r="77" spans="1:37" ht="16.5" hidden="1" customHeight="1" thickTop="1" thickBot="1" x14ac:dyDescent="0.3">
      <c r="A77" s="445"/>
      <c r="B77" s="445"/>
      <c r="C77" s="445"/>
      <c r="D77" s="445"/>
      <c r="E77" s="445"/>
      <c r="F77" s="446"/>
      <c r="G77" s="446"/>
      <c r="H77" s="446"/>
      <c r="I77" s="446"/>
      <c r="J77" s="445"/>
      <c r="K77" s="445"/>
      <c r="L77" s="445"/>
      <c r="M77" s="445"/>
      <c r="N77" s="445"/>
      <c r="O77" s="445"/>
      <c r="P77" s="445"/>
      <c r="Q77" s="445"/>
      <c r="R77" s="445"/>
      <c r="S77" s="445"/>
      <c r="T77" s="445"/>
      <c r="U77" s="445"/>
      <c r="V77" s="445"/>
      <c r="W77" s="445"/>
      <c r="X77" s="445"/>
      <c r="Y77" s="445"/>
      <c r="Z77" s="445"/>
      <c r="AA77" s="445"/>
      <c r="AB77" s="445"/>
      <c r="AC77" s="445"/>
      <c r="AD77" s="445"/>
      <c r="AE77" s="445"/>
      <c r="AF77" s="445"/>
      <c r="AG77" s="445"/>
      <c r="AH77" s="445"/>
      <c r="AI77" s="445"/>
      <c r="AJ77" s="1"/>
      <c r="AK77" s="1"/>
    </row>
    <row r="78" spans="1:37" ht="16.5" hidden="1" customHeight="1" thickTop="1" thickBot="1" x14ac:dyDescent="0.3">
      <c r="A78" s="445"/>
      <c r="B78" s="445"/>
      <c r="C78" s="445"/>
      <c r="D78" s="445"/>
      <c r="E78" s="445"/>
      <c r="F78" s="446"/>
      <c r="G78" s="446"/>
      <c r="H78" s="446"/>
      <c r="I78" s="446"/>
      <c r="J78" s="445"/>
      <c r="K78" s="445"/>
      <c r="L78" s="445"/>
      <c r="M78" s="445"/>
      <c r="N78" s="445"/>
      <c r="O78" s="445"/>
      <c r="P78" s="445"/>
      <c r="Q78" s="445"/>
      <c r="R78" s="445"/>
      <c r="S78" s="445"/>
      <c r="T78" s="445"/>
      <c r="U78" s="445"/>
      <c r="V78" s="445"/>
      <c r="W78" s="445"/>
      <c r="X78" s="445"/>
      <c r="Y78" s="445"/>
      <c r="Z78" s="445"/>
      <c r="AA78" s="445"/>
      <c r="AB78" s="445"/>
      <c r="AC78" s="445"/>
      <c r="AD78" s="445"/>
      <c r="AE78" s="445"/>
      <c r="AF78" s="445"/>
      <c r="AG78" s="445"/>
      <c r="AH78" s="445"/>
      <c r="AI78" s="445"/>
      <c r="AJ78" s="1"/>
      <c r="AK78" s="1"/>
    </row>
    <row r="79" spans="1:37" ht="16.5" hidden="1" customHeight="1" thickTop="1" thickBot="1" x14ac:dyDescent="0.3">
      <c r="A79" s="445"/>
      <c r="B79" s="445"/>
      <c r="C79" s="445"/>
      <c r="D79" s="445"/>
      <c r="E79" s="445"/>
      <c r="F79" s="446"/>
      <c r="G79" s="446"/>
      <c r="H79" s="446"/>
      <c r="I79" s="446"/>
      <c r="J79" s="445"/>
      <c r="K79" s="445"/>
      <c r="L79" s="445"/>
      <c r="M79" s="445"/>
      <c r="N79" s="445"/>
      <c r="O79" s="445"/>
      <c r="P79" s="445"/>
      <c r="Q79" s="445"/>
      <c r="R79" s="445"/>
      <c r="S79" s="445"/>
      <c r="T79" s="445"/>
      <c r="U79" s="445"/>
      <c r="V79" s="445"/>
      <c r="W79" s="445"/>
      <c r="X79" s="445"/>
      <c r="Y79" s="445"/>
      <c r="Z79" s="445"/>
      <c r="AA79" s="445"/>
      <c r="AB79" s="445"/>
      <c r="AC79" s="445"/>
      <c r="AD79" s="445"/>
      <c r="AE79" s="445"/>
      <c r="AF79" s="445"/>
      <c r="AG79" s="445"/>
      <c r="AH79" s="445"/>
      <c r="AI79" s="445"/>
      <c r="AJ79" s="1"/>
      <c r="AK79" s="1"/>
    </row>
    <row r="80" spans="1:37" ht="31.5" hidden="1" customHeight="1" thickTop="1" thickBot="1" x14ac:dyDescent="0.3">
      <c r="A80" s="406" t="s">
        <v>37</v>
      </c>
      <c r="B80" s="406"/>
      <c r="C80" s="406"/>
      <c r="D80" s="406"/>
      <c r="E80" s="406"/>
      <c r="F80" s="406" t="s">
        <v>38</v>
      </c>
      <c r="G80" s="406"/>
      <c r="H80" s="406"/>
      <c r="I80" s="406"/>
      <c r="J80" s="406" t="s">
        <v>39</v>
      </c>
      <c r="K80" s="406"/>
      <c r="L80" s="406"/>
      <c r="M80" s="406"/>
      <c r="N80" s="406" t="s">
        <v>40</v>
      </c>
      <c r="O80" s="406"/>
      <c r="P80" s="406"/>
      <c r="Q80" s="406"/>
      <c r="R80" s="406"/>
      <c r="S80" s="406"/>
      <c r="T80" s="406"/>
      <c r="U80" s="406"/>
      <c r="V80" s="406"/>
      <c r="W80" s="406"/>
      <c r="X80" s="406" t="s">
        <v>41</v>
      </c>
      <c r="Y80" s="406"/>
      <c r="Z80" s="406"/>
      <c r="AA80" s="406"/>
      <c r="AB80" s="406"/>
      <c r="AC80" s="406"/>
      <c r="AD80" s="406"/>
      <c r="AE80" s="406"/>
      <c r="AF80" s="406" t="s">
        <v>42</v>
      </c>
      <c r="AG80" s="406"/>
      <c r="AH80" s="406"/>
      <c r="AI80" s="406"/>
      <c r="AJ80" s="1"/>
      <c r="AK80" s="1"/>
    </row>
    <row r="81" spans="1:37" ht="16.5" hidden="1" customHeight="1" thickTop="1" thickBot="1" x14ac:dyDescent="0.3">
      <c r="A81" s="445">
        <v>8</v>
      </c>
      <c r="B81" s="445"/>
      <c r="C81" s="445"/>
      <c r="D81" s="445"/>
      <c r="E81" s="445"/>
      <c r="F81" s="446"/>
      <c r="G81" s="446"/>
      <c r="H81" s="446"/>
      <c r="I81" s="446"/>
      <c r="J81" s="445">
        <f>F81*$X$30</f>
        <v>0</v>
      </c>
      <c r="K81" s="445"/>
      <c r="L81" s="445"/>
      <c r="M81" s="445"/>
      <c r="N81" s="445"/>
      <c r="O81" s="445"/>
      <c r="P81" s="445"/>
      <c r="Q81" s="445"/>
      <c r="R81" s="445"/>
      <c r="S81" s="445"/>
      <c r="T81" s="445"/>
      <c r="U81" s="445"/>
      <c r="V81" s="445"/>
      <c r="W81" s="445"/>
      <c r="X81" s="445"/>
      <c r="Y81" s="445"/>
      <c r="Z81" s="445"/>
      <c r="AA81" s="445"/>
      <c r="AB81" s="445"/>
      <c r="AC81" s="445"/>
      <c r="AD81" s="445"/>
      <c r="AE81" s="445"/>
      <c r="AF81" s="445"/>
      <c r="AG81" s="445"/>
      <c r="AH81" s="445"/>
      <c r="AI81" s="445"/>
      <c r="AJ81" s="1"/>
      <c r="AK81" s="1"/>
    </row>
    <row r="82" spans="1:37" ht="16.5" hidden="1" customHeight="1" thickTop="1" thickBot="1" x14ac:dyDescent="0.3">
      <c r="A82" s="445"/>
      <c r="B82" s="445"/>
      <c r="C82" s="445"/>
      <c r="D82" s="445"/>
      <c r="E82" s="445"/>
      <c r="F82" s="446"/>
      <c r="G82" s="446"/>
      <c r="H82" s="446"/>
      <c r="I82" s="446"/>
      <c r="J82" s="445"/>
      <c r="K82" s="445"/>
      <c r="L82" s="445"/>
      <c r="M82" s="445"/>
      <c r="N82" s="445"/>
      <c r="O82" s="445"/>
      <c r="P82" s="445"/>
      <c r="Q82" s="445"/>
      <c r="R82" s="445"/>
      <c r="S82" s="445"/>
      <c r="T82" s="445"/>
      <c r="U82" s="445"/>
      <c r="V82" s="445"/>
      <c r="W82" s="445"/>
      <c r="X82" s="445"/>
      <c r="Y82" s="445"/>
      <c r="Z82" s="445"/>
      <c r="AA82" s="445"/>
      <c r="AB82" s="445"/>
      <c r="AC82" s="445"/>
      <c r="AD82" s="445"/>
      <c r="AE82" s="445"/>
      <c r="AF82" s="445"/>
      <c r="AG82" s="445"/>
      <c r="AH82" s="445"/>
      <c r="AI82" s="445"/>
      <c r="AJ82" s="1"/>
      <c r="AK82" s="1"/>
    </row>
    <row r="83" spans="1:37" ht="16.5" hidden="1" customHeight="1" thickTop="1" thickBot="1" x14ac:dyDescent="0.3">
      <c r="A83" s="445"/>
      <c r="B83" s="445"/>
      <c r="C83" s="445"/>
      <c r="D83" s="445"/>
      <c r="E83" s="445"/>
      <c r="F83" s="446"/>
      <c r="G83" s="446"/>
      <c r="H83" s="446"/>
      <c r="I83" s="446"/>
      <c r="J83" s="445"/>
      <c r="K83" s="445"/>
      <c r="L83" s="445"/>
      <c r="M83" s="445"/>
      <c r="N83" s="445"/>
      <c r="O83" s="445"/>
      <c r="P83" s="445"/>
      <c r="Q83" s="445"/>
      <c r="R83" s="445"/>
      <c r="S83" s="445"/>
      <c r="T83" s="445"/>
      <c r="U83" s="445"/>
      <c r="V83" s="445"/>
      <c r="W83" s="445"/>
      <c r="X83" s="445"/>
      <c r="Y83" s="445"/>
      <c r="Z83" s="445"/>
      <c r="AA83" s="445"/>
      <c r="AB83" s="445"/>
      <c r="AC83" s="445"/>
      <c r="AD83" s="445"/>
      <c r="AE83" s="445"/>
      <c r="AF83" s="445"/>
      <c r="AG83" s="445"/>
      <c r="AH83" s="445"/>
      <c r="AI83" s="445"/>
      <c r="AJ83" s="1"/>
      <c r="AK83" s="1"/>
    </row>
    <row r="84" spans="1:37" ht="16.5" hidden="1" customHeight="1" thickTop="1" thickBot="1" x14ac:dyDescent="0.3">
      <c r="A84" s="445"/>
      <c r="B84" s="445"/>
      <c r="C84" s="445"/>
      <c r="D84" s="445"/>
      <c r="E84" s="445"/>
      <c r="F84" s="446"/>
      <c r="G84" s="446"/>
      <c r="H84" s="446"/>
      <c r="I84" s="446"/>
      <c r="J84" s="445"/>
      <c r="K84" s="445"/>
      <c r="L84" s="445"/>
      <c r="M84" s="445"/>
      <c r="N84" s="445"/>
      <c r="O84" s="445"/>
      <c r="P84" s="445"/>
      <c r="Q84" s="445"/>
      <c r="R84" s="445"/>
      <c r="S84" s="445"/>
      <c r="T84" s="445"/>
      <c r="U84" s="445"/>
      <c r="V84" s="445"/>
      <c r="W84" s="445"/>
      <c r="X84" s="445"/>
      <c r="Y84" s="445"/>
      <c r="Z84" s="445"/>
      <c r="AA84" s="445"/>
      <c r="AB84" s="445"/>
      <c r="AC84" s="445"/>
      <c r="AD84" s="445"/>
      <c r="AE84" s="445"/>
      <c r="AF84" s="445"/>
      <c r="AG84" s="445"/>
      <c r="AH84" s="445"/>
      <c r="AI84" s="445"/>
      <c r="AJ84" s="1"/>
      <c r="AK84" s="1"/>
    </row>
    <row r="85" spans="1:37" ht="16.5" hidden="1" customHeight="1" thickTop="1" thickBot="1" x14ac:dyDescent="0.3">
      <c r="A85" s="445"/>
      <c r="B85" s="445"/>
      <c r="C85" s="445"/>
      <c r="D85" s="445"/>
      <c r="E85" s="445"/>
      <c r="F85" s="446"/>
      <c r="G85" s="446"/>
      <c r="H85" s="446"/>
      <c r="I85" s="446"/>
      <c r="J85" s="445"/>
      <c r="K85" s="445"/>
      <c r="L85" s="445"/>
      <c r="M85" s="445"/>
      <c r="N85" s="445"/>
      <c r="O85" s="445"/>
      <c r="P85" s="445"/>
      <c r="Q85" s="445"/>
      <c r="R85" s="445"/>
      <c r="S85" s="445"/>
      <c r="T85" s="445"/>
      <c r="U85" s="445"/>
      <c r="V85" s="445"/>
      <c r="W85" s="445"/>
      <c r="X85" s="445"/>
      <c r="Y85" s="445"/>
      <c r="Z85" s="445"/>
      <c r="AA85" s="445"/>
      <c r="AB85" s="445"/>
      <c r="AC85" s="445"/>
      <c r="AD85" s="445"/>
      <c r="AE85" s="445"/>
      <c r="AF85" s="445"/>
      <c r="AG85" s="445"/>
      <c r="AH85" s="445"/>
      <c r="AI85" s="445"/>
      <c r="AJ85" s="1"/>
      <c r="AK85" s="1"/>
    </row>
    <row r="86" spans="1:37" ht="31.5" hidden="1" customHeight="1" thickTop="1" thickBot="1" x14ac:dyDescent="0.3">
      <c r="A86" s="406" t="s">
        <v>37</v>
      </c>
      <c r="B86" s="406"/>
      <c r="C86" s="406"/>
      <c r="D86" s="406"/>
      <c r="E86" s="406"/>
      <c r="F86" s="406" t="s">
        <v>38</v>
      </c>
      <c r="G86" s="406"/>
      <c r="H86" s="406"/>
      <c r="I86" s="406"/>
      <c r="J86" s="406" t="s">
        <v>39</v>
      </c>
      <c r="K86" s="406"/>
      <c r="L86" s="406"/>
      <c r="M86" s="406"/>
      <c r="N86" s="406" t="s">
        <v>40</v>
      </c>
      <c r="O86" s="406"/>
      <c r="P86" s="406"/>
      <c r="Q86" s="406"/>
      <c r="R86" s="406"/>
      <c r="S86" s="406"/>
      <c r="T86" s="406"/>
      <c r="U86" s="406"/>
      <c r="V86" s="406"/>
      <c r="W86" s="406"/>
      <c r="X86" s="406" t="s">
        <v>41</v>
      </c>
      <c r="Y86" s="406"/>
      <c r="Z86" s="406"/>
      <c r="AA86" s="406"/>
      <c r="AB86" s="406"/>
      <c r="AC86" s="406"/>
      <c r="AD86" s="406"/>
      <c r="AE86" s="406"/>
      <c r="AF86" s="406" t="s">
        <v>42</v>
      </c>
      <c r="AG86" s="406"/>
      <c r="AH86" s="406"/>
      <c r="AI86" s="406"/>
      <c r="AJ86" s="1"/>
      <c r="AK86" s="1"/>
    </row>
    <row r="87" spans="1:37" ht="16.5" hidden="1" customHeight="1" thickTop="1" thickBot="1" x14ac:dyDescent="0.3">
      <c r="A87" s="445">
        <v>9</v>
      </c>
      <c r="B87" s="445"/>
      <c r="C87" s="445"/>
      <c r="D87" s="445"/>
      <c r="E87" s="445"/>
      <c r="F87" s="446"/>
      <c r="G87" s="446"/>
      <c r="H87" s="446"/>
      <c r="I87" s="446"/>
      <c r="J87" s="445">
        <f>F87*$X$30</f>
        <v>0</v>
      </c>
      <c r="K87" s="445"/>
      <c r="L87" s="445"/>
      <c r="M87" s="445"/>
      <c r="N87" s="445"/>
      <c r="O87" s="445"/>
      <c r="P87" s="445"/>
      <c r="Q87" s="445"/>
      <c r="R87" s="445"/>
      <c r="S87" s="445"/>
      <c r="T87" s="445"/>
      <c r="U87" s="445"/>
      <c r="V87" s="445"/>
      <c r="W87" s="445"/>
      <c r="X87" s="445"/>
      <c r="Y87" s="445"/>
      <c r="Z87" s="445"/>
      <c r="AA87" s="445"/>
      <c r="AB87" s="445"/>
      <c r="AC87" s="445"/>
      <c r="AD87" s="445"/>
      <c r="AE87" s="445"/>
      <c r="AF87" s="445"/>
      <c r="AG87" s="445"/>
      <c r="AH87" s="445"/>
      <c r="AI87" s="445"/>
      <c r="AJ87" s="1"/>
      <c r="AK87" s="1"/>
    </row>
    <row r="88" spans="1:37" ht="16.5" hidden="1" customHeight="1" thickTop="1" thickBot="1" x14ac:dyDescent="0.3">
      <c r="A88" s="445"/>
      <c r="B88" s="445"/>
      <c r="C88" s="445"/>
      <c r="D88" s="445"/>
      <c r="E88" s="445"/>
      <c r="F88" s="446"/>
      <c r="G88" s="446"/>
      <c r="H88" s="446"/>
      <c r="I88" s="446"/>
      <c r="J88" s="445"/>
      <c r="K88" s="445"/>
      <c r="L88" s="445"/>
      <c r="M88" s="445"/>
      <c r="N88" s="445"/>
      <c r="O88" s="445"/>
      <c r="P88" s="445"/>
      <c r="Q88" s="445"/>
      <c r="R88" s="445"/>
      <c r="S88" s="445"/>
      <c r="T88" s="445"/>
      <c r="U88" s="445"/>
      <c r="V88" s="445"/>
      <c r="W88" s="445"/>
      <c r="X88" s="445"/>
      <c r="Y88" s="445"/>
      <c r="Z88" s="445"/>
      <c r="AA88" s="445"/>
      <c r="AB88" s="445"/>
      <c r="AC88" s="445"/>
      <c r="AD88" s="445"/>
      <c r="AE88" s="445"/>
      <c r="AF88" s="445"/>
      <c r="AG88" s="445"/>
      <c r="AH88" s="445"/>
      <c r="AI88" s="445"/>
      <c r="AJ88" s="1"/>
      <c r="AK88" s="1"/>
    </row>
    <row r="89" spans="1:37" ht="16.5" hidden="1" customHeight="1" thickTop="1" thickBot="1" x14ac:dyDescent="0.3">
      <c r="A89" s="445"/>
      <c r="B89" s="445"/>
      <c r="C89" s="445"/>
      <c r="D89" s="445"/>
      <c r="E89" s="445"/>
      <c r="F89" s="446"/>
      <c r="G89" s="446"/>
      <c r="H89" s="446"/>
      <c r="I89" s="446"/>
      <c r="J89" s="445"/>
      <c r="K89" s="445"/>
      <c r="L89" s="445"/>
      <c r="M89" s="445"/>
      <c r="N89" s="445"/>
      <c r="O89" s="445"/>
      <c r="P89" s="445"/>
      <c r="Q89" s="445"/>
      <c r="R89" s="445"/>
      <c r="S89" s="445"/>
      <c r="T89" s="445"/>
      <c r="U89" s="445"/>
      <c r="V89" s="445"/>
      <c r="W89" s="445"/>
      <c r="X89" s="445"/>
      <c r="Y89" s="445"/>
      <c r="Z89" s="445"/>
      <c r="AA89" s="445"/>
      <c r="AB89" s="445"/>
      <c r="AC89" s="445"/>
      <c r="AD89" s="445"/>
      <c r="AE89" s="445"/>
      <c r="AF89" s="445"/>
      <c r="AG89" s="445"/>
      <c r="AH89" s="445"/>
      <c r="AI89" s="445"/>
      <c r="AJ89" s="1"/>
      <c r="AK89" s="1"/>
    </row>
    <row r="90" spans="1:37" ht="16.5" hidden="1" customHeight="1" thickTop="1" thickBot="1" x14ac:dyDescent="0.3">
      <c r="A90" s="445"/>
      <c r="B90" s="445"/>
      <c r="C90" s="445"/>
      <c r="D90" s="445"/>
      <c r="E90" s="445"/>
      <c r="F90" s="446"/>
      <c r="G90" s="446"/>
      <c r="H90" s="446"/>
      <c r="I90" s="446"/>
      <c r="J90" s="445"/>
      <c r="K90" s="445"/>
      <c r="L90" s="445"/>
      <c r="M90" s="445"/>
      <c r="N90" s="445"/>
      <c r="O90" s="445"/>
      <c r="P90" s="445"/>
      <c r="Q90" s="445"/>
      <c r="R90" s="445"/>
      <c r="S90" s="445"/>
      <c r="T90" s="445"/>
      <c r="U90" s="445"/>
      <c r="V90" s="445"/>
      <c r="W90" s="445"/>
      <c r="X90" s="445"/>
      <c r="Y90" s="445"/>
      <c r="Z90" s="445"/>
      <c r="AA90" s="445"/>
      <c r="AB90" s="445"/>
      <c r="AC90" s="445"/>
      <c r="AD90" s="445"/>
      <c r="AE90" s="445"/>
      <c r="AF90" s="445"/>
      <c r="AG90" s="445"/>
      <c r="AH90" s="445"/>
      <c r="AI90" s="445"/>
      <c r="AJ90" s="1"/>
      <c r="AK90" s="1"/>
    </row>
    <row r="91" spans="1:37" ht="16.5" hidden="1" customHeight="1" thickTop="1" thickBot="1" x14ac:dyDescent="0.3">
      <c r="A91" s="445"/>
      <c r="B91" s="445"/>
      <c r="C91" s="445"/>
      <c r="D91" s="445"/>
      <c r="E91" s="445"/>
      <c r="F91" s="446"/>
      <c r="G91" s="446"/>
      <c r="H91" s="446"/>
      <c r="I91" s="446"/>
      <c r="J91" s="445"/>
      <c r="K91" s="445"/>
      <c r="L91" s="445"/>
      <c r="M91" s="445"/>
      <c r="N91" s="445"/>
      <c r="O91" s="445"/>
      <c r="P91" s="445"/>
      <c r="Q91" s="445"/>
      <c r="R91" s="445"/>
      <c r="S91" s="445"/>
      <c r="T91" s="445"/>
      <c r="U91" s="445"/>
      <c r="V91" s="445"/>
      <c r="W91" s="445"/>
      <c r="X91" s="445"/>
      <c r="Y91" s="445"/>
      <c r="Z91" s="445"/>
      <c r="AA91" s="445"/>
      <c r="AB91" s="445"/>
      <c r="AC91" s="445"/>
      <c r="AD91" s="445"/>
      <c r="AE91" s="445"/>
      <c r="AF91" s="445"/>
      <c r="AG91" s="445"/>
      <c r="AH91" s="445"/>
      <c r="AI91" s="445"/>
      <c r="AJ91" s="1"/>
      <c r="AK91" s="1"/>
    </row>
    <row r="92" spans="1:37" ht="31.5" hidden="1" customHeight="1" thickTop="1" thickBot="1" x14ac:dyDescent="0.3">
      <c r="A92" s="406" t="s">
        <v>37</v>
      </c>
      <c r="B92" s="406"/>
      <c r="C92" s="406"/>
      <c r="D92" s="406"/>
      <c r="E92" s="406"/>
      <c r="F92" s="406" t="s">
        <v>38</v>
      </c>
      <c r="G92" s="406"/>
      <c r="H92" s="406"/>
      <c r="I92" s="406"/>
      <c r="J92" s="406" t="s">
        <v>39</v>
      </c>
      <c r="K92" s="406"/>
      <c r="L92" s="406"/>
      <c r="M92" s="406"/>
      <c r="N92" s="406" t="s">
        <v>40</v>
      </c>
      <c r="O92" s="406"/>
      <c r="P92" s="406"/>
      <c r="Q92" s="406"/>
      <c r="R92" s="406"/>
      <c r="S92" s="406"/>
      <c r="T92" s="406"/>
      <c r="U92" s="406"/>
      <c r="V92" s="406"/>
      <c r="W92" s="406"/>
      <c r="X92" s="406" t="s">
        <v>41</v>
      </c>
      <c r="Y92" s="406"/>
      <c r="Z92" s="406"/>
      <c r="AA92" s="406"/>
      <c r="AB92" s="406"/>
      <c r="AC92" s="406"/>
      <c r="AD92" s="406"/>
      <c r="AE92" s="406"/>
      <c r="AF92" s="406" t="s">
        <v>42</v>
      </c>
      <c r="AG92" s="406"/>
      <c r="AH92" s="406"/>
      <c r="AI92" s="406"/>
      <c r="AJ92" s="1"/>
      <c r="AK92" s="1"/>
    </row>
    <row r="93" spans="1:37" ht="16.5" hidden="1" customHeight="1" thickTop="1" thickBot="1" x14ac:dyDescent="0.3">
      <c r="A93" s="445">
        <v>10</v>
      </c>
      <c r="B93" s="445"/>
      <c r="C93" s="445"/>
      <c r="D93" s="445"/>
      <c r="E93" s="445"/>
      <c r="F93" s="446"/>
      <c r="G93" s="446"/>
      <c r="H93" s="446"/>
      <c r="I93" s="446"/>
      <c r="J93" s="445">
        <f>F93*$X$30</f>
        <v>0</v>
      </c>
      <c r="K93" s="445"/>
      <c r="L93" s="445"/>
      <c r="M93" s="445"/>
      <c r="N93" s="445"/>
      <c r="O93" s="445"/>
      <c r="P93" s="445"/>
      <c r="Q93" s="445"/>
      <c r="R93" s="445"/>
      <c r="S93" s="445"/>
      <c r="T93" s="445"/>
      <c r="U93" s="445"/>
      <c r="V93" s="445"/>
      <c r="W93" s="445"/>
      <c r="X93" s="445"/>
      <c r="Y93" s="445"/>
      <c r="Z93" s="445"/>
      <c r="AA93" s="445"/>
      <c r="AB93" s="445"/>
      <c r="AC93" s="445"/>
      <c r="AD93" s="445"/>
      <c r="AE93" s="445"/>
      <c r="AF93" s="445"/>
      <c r="AG93" s="445"/>
      <c r="AH93" s="445"/>
      <c r="AI93" s="445"/>
      <c r="AJ93" s="1"/>
      <c r="AK93" s="1"/>
    </row>
    <row r="94" spans="1:37" ht="16.5" hidden="1" customHeight="1" thickTop="1" thickBot="1" x14ac:dyDescent="0.3">
      <c r="A94" s="445"/>
      <c r="B94" s="445"/>
      <c r="C94" s="445"/>
      <c r="D94" s="445"/>
      <c r="E94" s="445"/>
      <c r="F94" s="446"/>
      <c r="G94" s="446"/>
      <c r="H94" s="446"/>
      <c r="I94" s="446"/>
      <c r="J94" s="445"/>
      <c r="K94" s="445"/>
      <c r="L94" s="445"/>
      <c r="M94" s="445"/>
      <c r="N94" s="445"/>
      <c r="O94" s="445"/>
      <c r="P94" s="445"/>
      <c r="Q94" s="445"/>
      <c r="R94" s="445"/>
      <c r="S94" s="445"/>
      <c r="T94" s="445"/>
      <c r="U94" s="445"/>
      <c r="V94" s="445"/>
      <c r="W94" s="445"/>
      <c r="X94" s="445"/>
      <c r="Y94" s="445"/>
      <c r="Z94" s="445"/>
      <c r="AA94" s="445"/>
      <c r="AB94" s="445"/>
      <c r="AC94" s="445"/>
      <c r="AD94" s="445"/>
      <c r="AE94" s="445"/>
      <c r="AF94" s="445"/>
      <c r="AG94" s="445"/>
      <c r="AH94" s="445"/>
      <c r="AI94" s="445"/>
      <c r="AJ94" s="1"/>
      <c r="AK94" s="1"/>
    </row>
    <row r="95" spans="1:37" ht="16.5" hidden="1" customHeight="1" thickTop="1" thickBot="1" x14ac:dyDescent="0.3">
      <c r="A95" s="445"/>
      <c r="B95" s="445"/>
      <c r="C95" s="445"/>
      <c r="D95" s="445"/>
      <c r="E95" s="445"/>
      <c r="F95" s="446"/>
      <c r="G95" s="446"/>
      <c r="H95" s="446"/>
      <c r="I95" s="446"/>
      <c r="J95" s="445"/>
      <c r="K95" s="445"/>
      <c r="L95" s="445"/>
      <c r="M95" s="445"/>
      <c r="N95" s="445"/>
      <c r="O95" s="445"/>
      <c r="P95" s="445"/>
      <c r="Q95" s="445"/>
      <c r="R95" s="445"/>
      <c r="S95" s="445"/>
      <c r="T95" s="445"/>
      <c r="U95" s="445"/>
      <c r="V95" s="445"/>
      <c r="W95" s="445"/>
      <c r="X95" s="445"/>
      <c r="Y95" s="445"/>
      <c r="Z95" s="445"/>
      <c r="AA95" s="445"/>
      <c r="AB95" s="445"/>
      <c r="AC95" s="445"/>
      <c r="AD95" s="445"/>
      <c r="AE95" s="445"/>
      <c r="AF95" s="445"/>
      <c r="AG95" s="445"/>
      <c r="AH95" s="445"/>
      <c r="AI95" s="445"/>
      <c r="AJ95" s="1"/>
      <c r="AK95" s="1"/>
    </row>
    <row r="96" spans="1:37" ht="16.5" hidden="1" customHeight="1" thickTop="1" thickBot="1" x14ac:dyDescent="0.3">
      <c r="A96" s="445"/>
      <c r="B96" s="445"/>
      <c r="C96" s="445"/>
      <c r="D96" s="445"/>
      <c r="E96" s="445"/>
      <c r="F96" s="446"/>
      <c r="G96" s="446"/>
      <c r="H96" s="446"/>
      <c r="I96" s="446"/>
      <c r="J96" s="445"/>
      <c r="K96" s="445"/>
      <c r="L96" s="445"/>
      <c r="M96" s="445"/>
      <c r="N96" s="445"/>
      <c r="O96" s="445"/>
      <c r="P96" s="445"/>
      <c r="Q96" s="445"/>
      <c r="R96" s="445"/>
      <c r="S96" s="445"/>
      <c r="T96" s="445"/>
      <c r="U96" s="445"/>
      <c r="V96" s="445"/>
      <c r="W96" s="445"/>
      <c r="X96" s="445"/>
      <c r="Y96" s="445"/>
      <c r="Z96" s="445"/>
      <c r="AA96" s="445"/>
      <c r="AB96" s="445"/>
      <c r="AC96" s="445"/>
      <c r="AD96" s="445"/>
      <c r="AE96" s="445"/>
      <c r="AF96" s="445"/>
      <c r="AG96" s="445"/>
      <c r="AH96" s="445"/>
      <c r="AI96" s="445"/>
      <c r="AJ96" s="1"/>
      <c r="AK96" s="1"/>
    </row>
    <row r="97" spans="1:37" ht="16.5" hidden="1" customHeight="1" thickTop="1" thickBot="1" x14ac:dyDescent="0.3">
      <c r="A97" s="445"/>
      <c r="B97" s="445"/>
      <c r="C97" s="445"/>
      <c r="D97" s="445"/>
      <c r="E97" s="445"/>
      <c r="F97" s="446"/>
      <c r="G97" s="446"/>
      <c r="H97" s="446"/>
      <c r="I97" s="446"/>
      <c r="J97" s="445"/>
      <c r="K97" s="445"/>
      <c r="L97" s="445"/>
      <c r="M97" s="445"/>
      <c r="N97" s="445"/>
      <c r="O97" s="445"/>
      <c r="P97" s="445"/>
      <c r="Q97" s="445"/>
      <c r="R97" s="445"/>
      <c r="S97" s="445"/>
      <c r="T97" s="445"/>
      <c r="U97" s="445"/>
      <c r="V97" s="445"/>
      <c r="W97" s="445"/>
      <c r="X97" s="445"/>
      <c r="Y97" s="445"/>
      <c r="Z97" s="445"/>
      <c r="AA97" s="445"/>
      <c r="AB97" s="445"/>
      <c r="AC97" s="445"/>
      <c r="AD97" s="445"/>
      <c r="AE97" s="445"/>
      <c r="AF97" s="445"/>
      <c r="AG97" s="445"/>
      <c r="AH97" s="445"/>
      <c r="AI97" s="445"/>
      <c r="AJ97" s="1"/>
      <c r="AK97" s="1"/>
    </row>
    <row r="98" spans="1:37" ht="31.5" hidden="1" customHeight="1" thickTop="1" thickBot="1" x14ac:dyDescent="0.3">
      <c r="A98" s="406" t="s">
        <v>37</v>
      </c>
      <c r="B98" s="406"/>
      <c r="C98" s="406"/>
      <c r="D98" s="406"/>
      <c r="E98" s="406"/>
      <c r="F98" s="406" t="s">
        <v>38</v>
      </c>
      <c r="G98" s="406"/>
      <c r="H98" s="406"/>
      <c r="I98" s="406"/>
      <c r="J98" s="406" t="s">
        <v>39</v>
      </c>
      <c r="K98" s="406"/>
      <c r="L98" s="406"/>
      <c r="M98" s="406"/>
      <c r="N98" s="406" t="s">
        <v>40</v>
      </c>
      <c r="O98" s="406"/>
      <c r="P98" s="406"/>
      <c r="Q98" s="406"/>
      <c r="R98" s="406"/>
      <c r="S98" s="406"/>
      <c r="T98" s="406"/>
      <c r="U98" s="406"/>
      <c r="V98" s="406"/>
      <c r="W98" s="406"/>
      <c r="X98" s="406" t="s">
        <v>41</v>
      </c>
      <c r="Y98" s="406"/>
      <c r="Z98" s="406"/>
      <c r="AA98" s="406"/>
      <c r="AB98" s="406"/>
      <c r="AC98" s="406"/>
      <c r="AD98" s="406"/>
      <c r="AE98" s="406"/>
      <c r="AF98" s="406" t="s">
        <v>42</v>
      </c>
      <c r="AG98" s="406"/>
      <c r="AH98" s="406"/>
      <c r="AI98" s="406"/>
      <c r="AJ98" s="1"/>
      <c r="AK98" s="1"/>
    </row>
    <row r="99" spans="1:37" ht="16.5" hidden="1" customHeight="1" thickTop="1" thickBot="1" x14ac:dyDescent="0.3">
      <c r="A99" s="445">
        <v>11</v>
      </c>
      <c r="B99" s="445"/>
      <c r="C99" s="445"/>
      <c r="D99" s="445"/>
      <c r="E99" s="445"/>
      <c r="F99" s="446"/>
      <c r="G99" s="446"/>
      <c r="H99" s="446"/>
      <c r="I99" s="446"/>
      <c r="J99" s="445">
        <f>F99*$X$30</f>
        <v>0</v>
      </c>
      <c r="K99" s="445"/>
      <c r="L99" s="445"/>
      <c r="M99" s="445"/>
      <c r="N99" s="445"/>
      <c r="O99" s="445"/>
      <c r="P99" s="445"/>
      <c r="Q99" s="445"/>
      <c r="R99" s="445"/>
      <c r="S99" s="445"/>
      <c r="T99" s="445"/>
      <c r="U99" s="445"/>
      <c r="V99" s="445"/>
      <c r="W99" s="445"/>
      <c r="X99" s="445"/>
      <c r="Y99" s="445"/>
      <c r="Z99" s="445"/>
      <c r="AA99" s="445"/>
      <c r="AB99" s="445"/>
      <c r="AC99" s="445"/>
      <c r="AD99" s="445"/>
      <c r="AE99" s="445"/>
      <c r="AF99" s="445"/>
      <c r="AG99" s="445"/>
      <c r="AH99" s="445"/>
      <c r="AI99" s="445"/>
      <c r="AJ99" s="1"/>
      <c r="AK99" s="1"/>
    </row>
    <row r="100" spans="1:37" ht="16.5" hidden="1" customHeight="1" thickTop="1" thickBot="1" x14ac:dyDescent="0.3">
      <c r="A100" s="445"/>
      <c r="B100" s="445"/>
      <c r="C100" s="445"/>
      <c r="D100" s="445"/>
      <c r="E100" s="445"/>
      <c r="F100" s="446"/>
      <c r="G100" s="446"/>
      <c r="H100" s="446"/>
      <c r="I100" s="446"/>
      <c r="J100" s="445"/>
      <c r="K100" s="445"/>
      <c r="L100" s="445"/>
      <c r="M100" s="445"/>
      <c r="N100" s="445"/>
      <c r="O100" s="445"/>
      <c r="P100" s="445"/>
      <c r="Q100" s="445"/>
      <c r="R100" s="445"/>
      <c r="S100" s="445"/>
      <c r="T100" s="445"/>
      <c r="U100" s="445"/>
      <c r="V100" s="445"/>
      <c r="W100" s="445"/>
      <c r="X100" s="445"/>
      <c r="Y100" s="445"/>
      <c r="Z100" s="445"/>
      <c r="AA100" s="445"/>
      <c r="AB100" s="445"/>
      <c r="AC100" s="445"/>
      <c r="AD100" s="445"/>
      <c r="AE100" s="445"/>
      <c r="AF100" s="445"/>
      <c r="AG100" s="445"/>
      <c r="AH100" s="445"/>
      <c r="AI100" s="445"/>
      <c r="AJ100" s="1"/>
      <c r="AK100" s="1"/>
    </row>
    <row r="101" spans="1:37" ht="16.5" hidden="1" customHeight="1" thickTop="1" thickBot="1" x14ac:dyDescent="0.3">
      <c r="A101" s="445"/>
      <c r="B101" s="445"/>
      <c r="C101" s="445"/>
      <c r="D101" s="445"/>
      <c r="E101" s="445"/>
      <c r="F101" s="446"/>
      <c r="G101" s="446"/>
      <c r="H101" s="446"/>
      <c r="I101" s="446"/>
      <c r="J101" s="445"/>
      <c r="K101" s="445"/>
      <c r="L101" s="445"/>
      <c r="M101" s="445"/>
      <c r="N101" s="445"/>
      <c r="O101" s="445"/>
      <c r="P101" s="445"/>
      <c r="Q101" s="445"/>
      <c r="R101" s="445"/>
      <c r="S101" s="445"/>
      <c r="T101" s="445"/>
      <c r="U101" s="445"/>
      <c r="V101" s="445"/>
      <c r="W101" s="445"/>
      <c r="X101" s="445"/>
      <c r="Y101" s="445"/>
      <c r="Z101" s="445"/>
      <c r="AA101" s="445"/>
      <c r="AB101" s="445"/>
      <c r="AC101" s="445"/>
      <c r="AD101" s="445"/>
      <c r="AE101" s="445"/>
      <c r="AF101" s="445"/>
      <c r="AG101" s="445"/>
      <c r="AH101" s="445"/>
      <c r="AI101" s="445"/>
      <c r="AJ101" s="1"/>
      <c r="AK101" s="1"/>
    </row>
    <row r="102" spans="1:37" ht="16.5" hidden="1" customHeight="1" thickTop="1" thickBot="1" x14ac:dyDescent="0.3">
      <c r="A102" s="445"/>
      <c r="B102" s="445"/>
      <c r="C102" s="445"/>
      <c r="D102" s="445"/>
      <c r="E102" s="445"/>
      <c r="F102" s="446"/>
      <c r="G102" s="446"/>
      <c r="H102" s="446"/>
      <c r="I102" s="446"/>
      <c r="J102" s="445"/>
      <c r="K102" s="445"/>
      <c r="L102" s="445"/>
      <c r="M102" s="445"/>
      <c r="N102" s="445"/>
      <c r="O102" s="445"/>
      <c r="P102" s="445"/>
      <c r="Q102" s="445"/>
      <c r="R102" s="445"/>
      <c r="S102" s="445"/>
      <c r="T102" s="445"/>
      <c r="U102" s="445"/>
      <c r="V102" s="445"/>
      <c r="W102" s="445"/>
      <c r="X102" s="445"/>
      <c r="Y102" s="445"/>
      <c r="Z102" s="445"/>
      <c r="AA102" s="445"/>
      <c r="AB102" s="445"/>
      <c r="AC102" s="445"/>
      <c r="AD102" s="445"/>
      <c r="AE102" s="445"/>
      <c r="AF102" s="445"/>
      <c r="AG102" s="445"/>
      <c r="AH102" s="445"/>
      <c r="AI102" s="445"/>
      <c r="AJ102" s="1"/>
      <c r="AK102" s="1"/>
    </row>
    <row r="103" spans="1:37" ht="16.5" hidden="1" customHeight="1" thickTop="1" thickBot="1" x14ac:dyDescent="0.3">
      <c r="A103" s="445"/>
      <c r="B103" s="445"/>
      <c r="C103" s="445"/>
      <c r="D103" s="445"/>
      <c r="E103" s="445"/>
      <c r="F103" s="446"/>
      <c r="G103" s="446"/>
      <c r="H103" s="446"/>
      <c r="I103" s="446"/>
      <c r="J103" s="445"/>
      <c r="K103" s="445"/>
      <c r="L103" s="445"/>
      <c r="M103" s="445"/>
      <c r="N103" s="445"/>
      <c r="O103" s="445"/>
      <c r="P103" s="445"/>
      <c r="Q103" s="445"/>
      <c r="R103" s="445"/>
      <c r="S103" s="445"/>
      <c r="T103" s="445"/>
      <c r="U103" s="445"/>
      <c r="V103" s="445"/>
      <c r="W103" s="445"/>
      <c r="X103" s="445"/>
      <c r="Y103" s="445"/>
      <c r="Z103" s="445"/>
      <c r="AA103" s="445"/>
      <c r="AB103" s="445"/>
      <c r="AC103" s="445"/>
      <c r="AD103" s="445"/>
      <c r="AE103" s="445"/>
      <c r="AF103" s="445"/>
      <c r="AG103" s="445"/>
      <c r="AH103" s="445"/>
      <c r="AI103" s="445"/>
      <c r="AJ103" s="1"/>
      <c r="AK103" s="1"/>
    </row>
    <row r="104" spans="1:37" ht="31.5" hidden="1" customHeight="1" thickTop="1" thickBot="1" x14ac:dyDescent="0.3">
      <c r="A104" s="406" t="s">
        <v>37</v>
      </c>
      <c r="B104" s="406"/>
      <c r="C104" s="406"/>
      <c r="D104" s="406"/>
      <c r="E104" s="406"/>
      <c r="F104" s="406" t="s">
        <v>38</v>
      </c>
      <c r="G104" s="406"/>
      <c r="H104" s="406"/>
      <c r="I104" s="406"/>
      <c r="J104" s="406" t="s">
        <v>39</v>
      </c>
      <c r="K104" s="406"/>
      <c r="L104" s="406"/>
      <c r="M104" s="406"/>
      <c r="N104" s="406" t="s">
        <v>40</v>
      </c>
      <c r="O104" s="406"/>
      <c r="P104" s="406"/>
      <c r="Q104" s="406"/>
      <c r="R104" s="406"/>
      <c r="S104" s="406"/>
      <c r="T104" s="406"/>
      <c r="U104" s="406"/>
      <c r="V104" s="406"/>
      <c r="W104" s="406"/>
      <c r="X104" s="406" t="s">
        <v>41</v>
      </c>
      <c r="Y104" s="406"/>
      <c r="Z104" s="406"/>
      <c r="AA104" s="406"/>
      <c r="AB104" s="406"/>
      <c r="AC104" s="406"/>
      <c r="AD104" s="406"/>
      <c r="AE104" s="406"/>
      <c r="AF104" s="406" t="s">
        <v>42</v>
      </c>
      <c r="AG104" s="406"/>
      <c r="AH104" s="406"/>
      <c r="AI104" s="406"/>
      <c r="AJ104" s="1"/>
      <c r="AK104" s="1"/>
    </row>
    <row r="105" spans="1:37" ht="16.5" hidden="1" customHeight="1" thickTop="1" thickBot="1" x14ac:dyDescent="0.3">
      <c r="A105" s="445">
        <v>12</v>
      </c>
      <c r="B105" s="445"/>
      <c r="C105" s="445"/>
      <c r="D105" s="445"/>
      <c r="E105" s="445"/>
      <c r="F105" s="446"/>
      <c r="G105" s="446"/>
      <c r="H105" s="446"/>
      <c r="I105" s="446"/>
      <c r="J105" s="445">
        <f>F105*$X$30</f>
        <v>0</v>
      </c>
      <c r="K105" s="445"/>
      <c r="L105" s="445"/>
      <c r="M105" s="445"/>
      <c r="N105" s="445"/>
      <c r="O105" s="445"/>
      <c r="P105" s="445"/>
      <c r="Q105" s="445"/>
      <c r="R105" s="445"/>
      <c r="S105" s="445"/>
      <c r="T105" s="445"/>
      <c r="U105" s="445"/>
      <c r="V105" s="445"/>
      <c r="W105" s="445"/>
      <c r="X105" s="445"/>
      <c r="Y105" s="445"/>
      <c r="Z105" s="445"/>
      <c r="AA105" s="445"/>
      <c r="AB105" s="445"/>
      <c r="AC105" s="445"/>
      <c r="AD105" s="445"/>
      <c r="AE105" s="445"/>
      <c r="AF105" s="445"/>
      <c r="AG105" s="445"/>
      <c r="AH105" s="445"/>
      <c r="AI105" s="445"/>
      <c r="AJ105" s="1"/>
      <c r="AK105" s="1"/>
    </row>
    <row r="106" spans="1:37" ht="16.5" hidden="1" customHeight="1" thickTop="1" thickBot="1" x14ac:dyDescent="0.3">
      <c r="A106" s="445"/>
      <c r="B106" s="445"/>
      <c r="C106" s="445"/>
      <c r="D106" s="445"/>
      <c r="E106" s="445"/>
      <c r="F106" s="446"/>
      <c r="G106" s="446"/>
      <c r="H106" s="446"/>
      <c r="I106" s="446"/>
      <c r="J106" s="445"/>
      <c r="K106" s="445"/>
      <c r="L106" s="445"/>
      <c r="M106" s="445"/>
      <c r="N106" s="445"/>
      <c r="O106" s="445"/>
      <c r="P106" s="445"/>
      <c r="Q106" s="445"/>
      <c r="R106" s="445"/>
      <c r="S106" s="445"/>
      <c r="T106" s="445"/>
      <c r="U106" s="445"/>
      <c r="V106" s="445"/>
      <c r="W106" s="445"/>
      <c r="X106" s="445"/>
      <c r="Y106" s="445"/>
      <c r="Z106" s="445"/>
      <c r="AA106" s="445"/>
      <c r="AB106" s="445"/>
      <c r="AC106" s="445"/>
      <c r="AD106" s="445"/>
      <c r="AE106" s="445"/>
      <c r="AF106" s="445"/>
      <c r="AG106" s="445"/>
      <c r="AH106" s="445"/>
      <c r="AI106" s="445"/>
      <c r="AJ106" s="1"/>
      <c r="AK106" s="1"/>
    </row>
    <row r="107" spans="1:37" ht="16.5" hidden="1" customHeight="1" thickTop="1" thickBot="1" x14ac:dyDescent="0.3">
      <c r="A107" s="445"/>
      <c r="B107" s="445"/>
      <c r="C107" s="445"/>
      <c r="D107" s="445"/>
      <c r="E107" s="445"/>
      <c r="F107" s="446"/>
      <c r="G107" s="446"/>
      <c r="H107" s="446"/>
      <c r="I107" s="446"/>
      <c r="J107" s="445"/>
      <c r="K107" s="445"/>
      <c r="L107" s="445"/>
      <c r="M107" s="445"/>
      <c r="N107" s="445"/>
      <c r="O107" s="445"/>
      <c r="P107" s="445"/>
      <c r="Q107" s="445"/>
      <c r="R107" s="445"/>
      <c r="S107" s="445"/>
      <c r="T107" s="445"/>
      <c r="U107" s="445"/>
      <c r="V107" s="445"/>
      <c r="W107" s="445"/>
      <c r="X107" s="445"/>
      <c r="Y107" s="445"/>
      <c r="Z107" s="445"/>
      <c r="AA107" s="445"/>
      <c r="AB107" s="445"/>
      <c r="AC107" s="445"/>
      <c r="AD107" s="445"/>
      <c r="AE107" s="445"/>
      <c r="AF107" s="445"/>
      <c r="AG107" s="445"/>
      <c r="AH107" s="445"/>
      <c r="AI107" s="445"/>
      <c r="AJ107" s="1"/>
      <c r="AK107" s="1"/>
    </row>
    <row r="108" spans="1:37" ht="16.5" hidden="1" customHeight="1" thickTop="1" thickBot="1" x14ac:dyDescent="0.3">
      <c r="A108" s="445"/>
      <c r="B108" s="445"/>
      <c r="C108" s="445"/>
      <c r="D108" s="445"/>
      <c r="E108" s="445"/>
      <c r="F108" s="446"/>
      <c r="G108" s="446"/>
      <c r="H108" s="446"/>
      <c r="I108" s="446"/>
      <c r="J108" s="445"/>
      <c r="K108" s="445"/>
      <c r="L108" s="445"/>
      <c r="M108" s="445"/>
      <c r="N108" s="445"/>
      <c r="O108" s="445"/>
      <c r="P108" s="445"/>
      <c r="Q108" s="445"/>
      <c r="R108" s="445"/>
      <c r="S108" s="445"/>
      <c r="T108" s="445"/>
      <c r="U108" s="445"/>
      <c r="V108" s="445"/>
      <c r="W108" s="445"/>
      <c r="X108" s="445"/>
      <c r="Y108" s="445"/>
      <c r="Z108" s="445"/>
      <c r="AA108" s="445"/>
      <c r="AB108" s="445"/>
      <c r="AC108" s="445"/>
      <c r="AD108" s="445"/>
      <c r="AE108" s="445"/>
      <c r="AF108" s="445"/>
      <c r="AG108" s="445"/>
      <c r="AH108" s="445"/>
      <c r="AI108" s="445"/>
      <c r="AJ108" s="1"/>
      <c r="AK108" s="1"/>
    </row>
    <row r="109" spans="1:37" ht="16.5" hidden="1" customHeight="1" thickTop="1" thickBot="1" x14ac:dyDescent="0.3">
      <c r="A109" s="445"/>
      <c r="B109" s="445"/>
      <c r="C109" s="445"/>
      <c r="D109" s="445"/>
      <c r="E109" s="445"/>
      <c r="F109" s="446"/>
      <c r="G109" s="446"/>
      <c r="H109" s="446"/>
      <c r="I109" s="446"/>
      <c r="J109" s="445"/>
      <c r="K109" s="445"/>
      <c r="L109" s="445"/>
      <c r="M109" s="445"/>
      <c r="N109" s="445"/>
      <c r="O109" s="445"/>
      <c r="P109" s="445"/>
      <c r="Q109" s="445"/>
      <c r="R109" s="445"/>
      <c r="S109" s="445"/>
      <c r="T109" s="445"/>
      <c r="U109" s="445"/>
      <c r="V109" s="445"/>
      <c r="W109" s="445"/>
      <c r="X109" s="445"/>
      <c r="Y109" s="445"/>
      <c r="Z109" s="445"/>
      <c r="AA109" s="445"/>
      <c r="AB109" s="445"/>
      <c r="AC109" s="445"/>
      <c r="AD109" s="445"/>
      <c r="AE109" s="445"/>
      <c r="AF109" s="445"/>
      <c r="AG109" s="445"/>
      <c r="AH109" s="445"/>
      <c r="AI109" s="445"/>
      <c r="AJ109" s="1"/>
      <c r="AK109" s="1"/>
    </row>
    <row r="110" spans="1:37" s="12" customFormat="1" ht="19.5" customHeight="1" thickTop="1" thickBot="1" x14ac:dyDescent="0.3">
      <c r="A110" s="406" t="s">
        <v>43</v>
      </c>
      <c r="B110" s="406"/>
      <c r="C110" s="406"/>
      <c r="D110" s="406"/>
      <c r="E110" s="406"/>
      <c r="F110" s="406"/>
      <c r="G110" s="406"/>
      <c r="H110" s="406"/>
      <c r="I110" s="406"/>
      <c r="J110" s="406"/>
      <c r="K110" s="406"/>
      <c r="L110" s="406"/>
      <c r="M110" s="406"/>
      <c r="N110" s="406"/>
      <c r="O110" s="406"/>
      <c r="P110" s="406"/>
      <c r="Q110" s="406"/>
      <c r="R110" s="406"/>
      <c r="S110" s="406"/>
      <c r="T110" s="406"/>
      <c r="U110" s="406"/>
      <c r="V110" s="406"/>
      <c r="W110" s="406"/>
      <c r="X110" s="406"/>
      <c r="Y110" s="406"/>
      <c r="Z110" s="406"/>
      <c r="AA110" s="406"/>
      <c r="AB110" s="406"/>
      <c r="AC110" s="406"/>
      <c r="AD110" s="406"/>
      <c r="AE110" s="406"/>
      <c r="AF110" s="406"/>
      <c r="AG110" s="406"/>
      <c r="AH110" s="406"/>
      <c r="AI110" s="406"/>
    </row>
    <row r="111" spans="1:37" s="12" customFormat="1" ht="15.75" customHeight="1" thickTop="1" x14ac:dyDescent="0.25">
      <c r="A111" s="13"/>
      <c r="B111" s="14"/>
      <c r="C111" s="14"/>
      <c r="D111" s="14"/>
      <c r="E111" s="14"/>
      <c r="F111" s="14"/>
      <c r="G111" s="14"/>
      <c r="H111" s="14"/>
      <c r="I111" s="14"/>
      <c r="J111" s="14"/>
      <c r="K111" s="14"/>
      <c r="L111" s="14"/>
      <c r="M111" s="14"/>
      <c r="N111" s="447" t="s">
        <v>44</v>
      </c>
      <c r="O111" s="447"/>
      <c r="P111" s="447"/>
      <c r="Q111" s="447"/>
      <c r="R111" s="447"/>
      <c r="S111" s="447"/>
      <c r="T111" s="447"/>
      <c r="U111" s="447"/>
      <c r="V111" s="447"/>
      <c r="W111" s="447"/>
      <c r="X111" s="447"/>
      <c r="Y111" s="448" t="s">
        <v>45</v>
      </c>
      <c r="Z111" s="448"/>
      <c r="AA111" s="448"/>
      <c r="AB111" s="448"/>
      <c r="AC111" s="448"/>
      <c r="AD111" s="448"/>
      <c r="AE111" s="448"/>
      <c r="AF111" s="449"/>
      <c r="AG111" s="15"/>
      <c r="AH111" s="16" t="s">
        <v>46</v>
      </c>
      <c r="AI111" s="17" t="s">
        <v>47</v>
      </c>
    </row>
    <row r="112" spans="1:37" s="12" customFormat="1" ht="15" customHeight="1" x14ac:dyDescent="0.25">
      <c r="A112" s="451" t="s">
        <v>48</v>
      </c>
      <c r="B112" s="452"/>
      <c r="C112" s="452"/>
      <c r="D112" s="452"/>
      <c r="E112" s="452"/>
      <c r="F112" s="452"/>
      <c r="G112" s="14" t="s">
        <v>49</v>
      </c>
      <c r="H112" s="18"/>
      <c r="I112" s="14"/>
      <c r="J112" s="14" t="s">
        <v>47</v>
      </c>
      <c r="K112" s="18" t="s">
        <v>50</v>
      </c>
      <c r="L112" s="14"/>
      <c r="M112" s="14"/>
      <c r="N112" s="453"/>
      <c r="O112" s="453"/>
      <c r="P112" s="453"/>
      <c r="Q112" s="453"/>
      <c r="R112" s="453"/>
      <c r="S112" s="453"/>
      <c r="T112" s="453"/>
      <c r="U112" s="453"/>
      <c r="V112" s="453"/>
      <c r="W112" s="453"/>
      <c r="X112" s="453"/>
      <c r="Y112" s="457" t="s">
        <v>51</v>
      </c>
      <c r="Z112" s="452"/>
      <c r="AA112" s="452"/>
      <c r="AB112" s="452"/>
      <c r="AC112" s="452"/>
      <c r="AD112" s="452"/>
      <c r="AE112" s="452"/>
      <c r="AF112" s="458"/>
      <c r="AG112" s="15"/>
      <c r="AH112" s="18"/>
      <c r="AI112" s="19"/>
    </row>
    <row r="113" spans="1:35" s="12" customFormat="1" x14ac:dyDescent="0.25">
      <c r="A113" s="451"/>
      <c r="B113" s="452"/>
      <c r="C113" s="452"/>
      <c r="D113" s="452"/>
      <c r="E113" s="452"/>
      <c r="F113" s="452"/>
      <c r="G113" s="452"/>
      <c r="H113" s="452"/>
      <c r="I113" s="452"/>
      <c r="J113" s="452"/>
      <c r="K113" s="452"/>
      <c r="L113" s="452"/>
      <c r="M113" s="14"/>
      <c r="N113" s="453"/>
      <c r="O113" s="453"/>
      <c r="P113" s="453"/>
      <c r="Q113" s="453"/>
      <c r="R113" s="453"/>
      <c r="S113" s="453"/>
      <c r="T113" s="453"/>
      <c r="U113" s="453"/>
      <c r="V113" s="453"/>
      <c r="W113" s="453"/>
      <c r="X113" s="453"/>
      <c r="Y113" s="14"/>
      <c r="Z113" s="14"/>
      <c r="AA113" s="14"/>
      <c r="AB113" s="14"/>
      <c r="AC113" s="14"/>
      <c r="AD113" s="14"/>
      <c r="AE113" s="14"/>
      <c r="AF113" s="14"/>
      <c r="AG113" s="14"/>
      <c r="AH113" s="14"/>
      <c r="AI113" s="20"/>
    </row>
    <row r="114" spans="1:35" s="12" customFormat="1" ht="15" customHeight="1" x14ac:dyDescent="0.25">
      <c r="A114" s="451"/>
      <c r="B114" s="452"/>
      <c r="C114" s="452"/>
      <c r="D114" s="452"/>
      <c r="E114" s="452"/>
      <c r="F114" s="452"/>
      <c r="G114" s="452"/>
      <c r="H114" s="452"/>
      <c r="I114" s="452"/>
      <c r="J114" s="452"/>
      <c r="K114" s="452"/>
      <c r="L114" s="452"/>
      <c r="M114" s="14"/>
      <c r="N114" s="452" t="s">
        <v>52</v>
      </c>
      <c r="O114" s="452"/>
      <c r="P114" s="452"/>
      <c r="Q114" s="452"/>
      <c r="R114" s="452"/>
      <c r="S114" s="452"/>
      <c r="T114" s="452"/>
      <c r="U114" s="452"/>
      <c r="V114" s="452"/>
      <c r="W114" s="452"/>
      <c r="X114" s="452"/>
      <c r="Y114" s="452" t="s">
        <v>45</v>
      </c>
      <c r="Z114" s="452"/>
      <c r="AA114" s="452"/>
      <c r="AB114" s="452"/>
      <c r="AC114" s="452"/>
      <c r="AD114" s="452"/>
      <c r="AE114" s="452"/>
      <c r="AF114" s="452"/>
      <c r="AG114" s="14"/>
      <c r="AH114" s="21" t="s">
        <v>46</v>
      </c>
      <c r="AI114" s="22" t="s">
        <v>47</v>
      </c>
    </row>
    <row r="115" spans="1:35" s="12" customFormat="1" ht="15" customHeight="1" x14ac:dyDescent="0.25">
      <c r="A115" s="451" t="s">
        <v>53</v>
      </c>
      <c r="B115" s="452"/>
      <c r="C115" s="452"/>
      <c r="D115" s="452"/>
      <c r="E115" s="452"/>
      <c r="F115" s="452"/>
      <c r="G115" s="14" t="s">
        <v>49</v>
      </c>
      <c r="H115" s="18"/>
      <c r="I115" s="14"/>
      <c r="J115" s="14" t="s">
        <v>47</v>
      </c>
      <c r="K115" s="18" t="s">
        <v>50</v>
      </c>
      <c r="L115" s="14"/>
      <c r="M115" s="14"/>
      <c r="N115" s="453"/>
      <c r="O115" s="453"/>
      <c r="P115" s="453"/>
      <c r="Q115" s="453"/>
      <c r="R115" s="453"/>
      <c r="S115" s="453"/>
      <c r="T115" s="453"/>
      <c r="U115" s="453"/>
      <c r="V115" s="453"/>
      <c r="W115" s="453"/>
      <c r="X115" s="453"/>
      <c r="Y115" s="454" t="s">
        <v>51</v>
      </c>
      <c r="Z115" s="455"/>
      <c r="AA115" s="455"/>
      <c r="AB115" s="455"/>
      <c r="AC115" s="455"/>
      <c r="AD115" s="455"/>
      <c r="AE115" s="455"/>
      <c r="AF115" s="456"/>
      <c r="AG115" s="23"/>
      <c r="AH115" s="24"/>
      <c r="AI115" s="25"/>
    </row>
    <row r="116" spans="1:35" s="12" customFormat="1" x14ac:dyDescent="0.25">
      <c r="A116" s="451"/>
      <c r="B116" s="452"/>
      <c r="C116" s="452"/>
      <c r="D116" s="452"/>
      <c r="E116" s="452"/>
      <c r="F116" s="452"/>
      <c r="G116" s="452"/>
      <c r="H116" s="452"/>
      <c r="I116" s="452"/>
      <c r="J116" s="452"/>
      <c r="K116" s="452"/>
      <c r="L116" s="452"/>
      <c r="M116" s="14"/>
      <c r="N116" s="453"/>
      <c r="O116" s="453"/>
      <c r="P116" s="453"/>
      <c r="Q116" s="453"/>
      <c r="R116" s="453"/>
      <c r="S116" s="453"/>
      <c r="T116" s="453"/>
      <c r="U116" s="453"/>
      <c r="V116" s="453"/>
      <c r="W116" s="453"/>
      <c r="X116" s="453"/>
      <c r="Y116" s="26"/>
      <c r="Z116" s="27"/>
      <c r="AA116" s="27"/>
      <c r="AB116" s="27"/>
      <c r="AC116" s="27"/>
      <c r="AD116" s="27"/>
      <c r="AE116" s="27"/>
      <c r="AF116" s="27"/>
      <c r="AG116" s="27"/>
      <c r="AH116" s="27"/>
      <c r="AI116" s="28"/>
    </row>
    <row r="117" spans="1:35" s="12" customFormat="1" x14ac:dyDescent="0.25">
      <c r="A117" s="13"/>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29"/>
      <c r="AI117" s="30"/>
    </row>
    <row r="118" spans="1:35" s="12" customFormat="1" ht="25.5" customHeight="1" x14ac:dyDescent="0.25">
      <c r="A118" s="459" t="s">
        <v>54</v>
      </c>
      <c r="B118" s="460"/>
      <c r="C118" s="460"/>
      <c r="D118" s="460"/>
      <c r="E118" s="460"/>
      <c r="F118" s="460"/>
      <c r="G118" s="460"/>
      <c r="H118" s="460"/>
      <c r="I118" s="460"/>
      <c r="J118" s="460"/>
      <c r="K118" s="460"/>
      <c r="L118" s="460"/>
      <c r="M118" s="460"/>
      <c r="N118" s="460"/>
      <c r="O118" s="460"/>
      <c r="P118" s="460"/>
      <c r="Q118" s="460"/>
      <c r="R118" s="460"/>
      <c r="S118" s="460"/>
      <c r="T118" s="460"/>
      <c r="U118" s="460"/>
      <c r="V118" s="460"/>
      <c r="W118" s="460"/>
      <c r="X118" s="460"/>
      <c r="Y118" s="460"/>
      <c r="Z118" s="460"/>
      <c r="AA118" s="460"/>
      <c r="AB118" s="460"/>
      <c r="AC118" s="460"/>
      <c r="AD118" s="460"/>
      <c r="AE118" s="460"/>
      <c r="AF118" s="460"/>
      <c r="AG118" s="460"/>
      <c r="AH118" s="460"/>
      <c r="AI118" s="461"/>
    </row>
    <row r="119" spans="1:35" s="12" customFormat="1" x14ac:dyDescent="0.25">
      <c r="A119" s="31"/>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20"/>
    </row>
    <row r="120" spans="1:35" s="12" customFormat="1" ht="15" customHeight="1" x14ac:dyDescent="0.25">
      <c r="A120" s="451" t="s">
        <v>55</v>
      </c>
      <c r="B120" s="452"/>
      <c r="C120" s="452"/>
      <c r="D120" s="452"/>
      <c r="E120" s="452"/>
      <c r="F120" s="452"/>
      <c r="G120" s="452" t="s">
        <v>56</v>
      </c>
      <c r="H120" s="452"/>
      <c r="I120" s="18"/>
      <c r="J120" s="14"/>
      <c r="K120" s="452" t="s">
        <v>57</v>
      </c>
      <c r="L120" s="458"/>
      <c r="M120" s="18"/>
      <c r="N120" s="14"/>
      <c r="O120" s="452" t="s">
        <v>58</v>
      </c>
      <c r="P120" s="458"/>
      <c r="Q120" s="18" t="s">
        <v>50</v>
      </c>
      <c r="R120" s="14"/>
      <c r="S120" s="452" t="s">
        <v>59</v>
      </c>
      <c r="T120" s="458"/>
      <c r="U120" s="18"/>
      <c r="V120" s="457" t="s">
        <v>60</v>
      </c>
      <c r="W120" s="452"/>
      <c r="X120" s="452"/>
      <c r="Y120" s="452"/>
      <c r="Z120" s="452"/>
      <c r="AA120" s="452"/>
      <c r="AB120" s="452"/>
      <c r="AC120" s="452"/>
      <c r="AD120" s="452"/>
      <c r="AE120" s="452"/>
      <c r="AF120" s="452"/>
      <c r="AG120" s="452"/>
      <c r="AH120" s="458"/>
      <c r="AI120" s="19"/>
    </row>
    <row r="121" spans="1:35" ht="15.75" thickBot="1" x14ac:dyDescent="0.3">
      <c r="A121" s="3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5"/>
    </row>
    <row r="122" spans="1:35" x14ac:dyDescent="0.25">
      <c r="A122" s="36"/>
      <c r="B122" s="36"/>
      <c r="C122" s="36"/>
      <c r="D122" s="36"/>
      <c r="E122" s="36"/>
      <c r="F122" s="36"/>
      <c r="AA122" s="37"/>
      <c r="AB122" s="38"/>
      <c r="AH122" s="37"/>
      <c r="AI122" s="37"/>
    </row>
    <row r="123" spans="1:35" x14ac:dyDescent="0.25">
      <c r="AA123" s="37"/>
      <c r="AB123" s="38"/>
      <c r="AH123" s="37"/>
      <c r="AI123" s="37"/>
    </row>
    <row r="124" spans="1:35" ht="15" customHeight="1" x14ac:dyDescent="0.25">
      <c r="AA124" s="37"/>
      <c r="AB124" s="38"/>
      <c r="AH124" s="37"/>
      <c r="AI124" s="37"/>
    </row>
    <row r="125" spans="1:35" ht="15" customHeight="1" x14ac:dyDescent="0.25">
      <c r="AA125" s="37"/>
      <c r="AB125" s="38"/>
      <c r="AH125" s="37"/>
      <c r="AI125" s="37"/>
    </row>
    <row r="126" spans="1:35" ht="15" customHeight="1" x14ac:dyDescent="0.25">
      <c r="A126" s="37" t="s">
        <v>61</v>
      </c>
      <c r="AA126" s="37"/>
      <c r="AB126" s="38"/>
      <c r="AH126" s="37"/>
      <c r="AI126" s="37"/>
    </row>
    <row r="127" spans="1:35" ht="15" customHeight="1" x14ac:dyDescent="0.25">
      <c r="A127" s="37" t="s">
        <v>62</v>
      </c>
      <c r="AA127" s="37"/>
      <c r="AB127" s="38"/>
      <c r="AH127" s="37"/>
      <c r="AI127" s="37"/>
    </row>
    <row r="128" spans="1:35" ht="15" customHeight="1" x14ac:dyDescent="0.25">
      <c r="AA128" s="37"/>
      <c r="AB128" s="38"/>
      <c r="AH128" s="37"/>
      <c r="AI128" s="37"/>
    </row>
    <row r="129" spans="1:39" ht="15" customHeight="1" x14ac:dyDescent="0.25">
      <c r="A129" s="37" t="s">
        <v>2</v>
      </c>
      <c r="B129" s="450" t="s">
        <v>63</v>
      </c>
      <c r="C129" s="450"/>
      <c r="D129" s="450"/>
      <c r="E129" s="450"/>
      <c r="F129" s="450"/>
      <c r="G129" s="450"/>
      <c r="H129" s="450"/>
      <c r="I129" s="450"/>
      <c r="AA129" s="37"/>
      <c r="AB129" s="38"/>
      <c r="AH129" s="37"/>
      <c r="AI129" s="37"/>
    </row>
    <row r="130" spans="1:39" ht="15" customHeight="1" x14ac:dyDescent="0.25">
      <c r="AA130" s="37"/>
      <c r="AB130" s="38"/>
      <c r="AH130" s="37"/>
      <c r="AI130" s="37"/>
      <c r="AJ130" s="39"/>
      <c r="AK130" s="39"/>
      <c r="AL130" s="39"/>
      <c r="AM130" s="39"/>
    </row>
    <row r="131" spans="1:39" ht="15" customHeight="1" x14ac:dyDescent="0.25">
      <c r="B131" s="37" t="str">
        <f>CONCATENATE(AB131,"",AC131)</f>
        <v>0.1 Servizi istituzionali, generali e di gestione</v>
      </c>
      <c r="AA131" s="37"/>
      <c r="AB131" s="38" t="s">
        <v>64</v>
      </c>
      <c r="AC131" s="37" t="s">
        <v>65</v>
      </c>
      <c r="AH131" s="37"/>
      <c r="AI131" s="37"/>
      <c r="AJ131" s="39"/>
      <c r="AK131" s="39"/>
      <c r="AL131" s="39"/>
      <c r="AM131" s="39"/>
    </row>
    <row r="132" spans="1:39" ht="15" customHeight="1" x14ac:dyDescent="0.25">
      <c r="B132" s="37" t="str">
        <f t="shared" ref="B132:B153" si="0">CONCATENATE(AB132,"",AC132)</f>
        <v>0.2 Giustizia</v>
      </c>
      <c r="AA132" s="37"/>
      <c r="AB132" s="38" t="s">
        <v>66</v>
      </c>
      <c r="AC132" s="37" t="s">
        <v>67</v>
      </c>
      <c r="AH132" s="37"/>
      <c r="AI132" s="37"/>
      <c r="AJ132" s="39"/>
      <c r="AK132" s="39"/>
      <c r="AL132" s="39"/>
      <c r="AM132" s="39"/>
    </row>
    <row r="133" spans="1:39" x14ac:dyDescent="0.25">
      <c r="B133" s="37" t="str">
        <f t="shared" si="0"/>
        <v>0.3 Ordine pubblico e sicurezza</v>
      </c>
      <c r="AA133" s="37"/>
      <c r="AB133" s="38" t="s">
        <v>68</v>
      </c>
      <c r="AC133" s="37" t="s">
        <v>69</v>
      </c>
      <c r="AH133" s="37"/>
      <c r="AI133" s="37"/>
      <c r="AJ133" s="39"/>
      <c r="AK133" s="39"/>
      <c r="AL133" s="39"/>
      <c r="AM133" s="39"/>
    </row>
    <row r="134" spans="1:39" x14ac:dyDescent="0.25">
      <c r="B134" s="37" t="str">
        <f t="shared" si="0"/>
        <v>0.4 Istruzione e diritto allo studio</v>
      </c>
      <c r="AA134" s="37"/>
      <c r="AB134" s="38" t="s">
        <v>70</v>
      </c>
      <c r="AC134" s="37" t="s">
        <v>71</v>
      </c>
      <c r="AH134" s="37"/>
      <c r="AI134" s="37"/>
      <c r="AJ134" s="40"/>
      <c r="AK134" s="40"/>
      <c r="AL134" s="40"/>
      <c r="AM134" s="39"/>
    </row>
    <row r="135" spans="1:39" x14ac:dyDescent="0.25">
      <c r="B135" s="37" t="str">
        <f t="shared" si="0"/>
        <v>0.5 Tutela e valorizzazione dei beni e delle attività culturali</v>
      </c>
      <c r="AA135" s="37"/>
      <c r="AB135" s="38" t="s">
        <v>72</v>
      </c>
      <c r="AC135" s="37" t="s">
        <v>73</v>
      </c>
      <c r="AH135" s="37"/>
      <c r="AI135" s="37"/>
      <c r="AJ135" s="39"/>
      <c r="AK135" s="39"/>
      <c r="AL135" s="39"/>
      <c r="AM135" s="39"/>
    </row>
    <row r="136" spans="1:39" x14ac:dyDescent="0.25">
      <c r="B136" s="37" t="str">
        <f t="shared" si="0"/>
        <v>0.6 Politiche giovanili, sport e tempo libero</v>
      </c>
      <c r="AA136" s="37"/>
      <c r="AB136" s="38" t="s">
        <v>74</v>
      </c>
      <c r="AC136" s="37" t="s">
        <v>75</v>
      </c>
      <c r="AH136" s="37"/>
      <c r="AI136" s="37"/>
      <c r="AJ136" s="40"/>
      <c r="AK136" s="40"/>
      <c r="AL136" s="40"/>
      <c r="AM136" s="39"/>
    </row>
    <row r="137" spans="1:39" x14ac:dyDescent="0.25">
      <c r="B137" s="37" t="str">
        <f t="shared" si="0"/>
        <v>0.7 Turismo</v>
      </c>
      <c r="AA137" s="37"/>
      <c r="AB137" s="38" t="s">
        <v>76</v>
      </c>
      <c r="AC137" s="37" t="s">
        <v>77</v>
      </c>
      <c r="AH137" s="37"/>
      <c r="AI137" s="37"/>
      <c r="AJ137" s="40"/>
      <c r="AK137" s="40"/>
      <c r="AL137" s="40"/>
      <c r="AM137" s="39"/>
    </row>
    <row r="138" spans="1:39" x14ac:dyDescent="0.25">
      <c r="B138" s="37" t="str">
        <f t="shared" si="0"/>
        <v>0.8 Assetto del territorio ed edilizia abitativa</v>
      </c>
      <c r="AA138" s="37"/>
      <c r="AB138" s="38" t="s">
        <v>78</v>
      </c>
      <c r="AC138" s="37" t="s">
        <v>79</v>
      </c>
      <c r="AH138" s="37"/>
      <c r="AI138" s="37"/>
      <c r="AJ138" s="40"/>
      <c r="AK138" s="40"/>
      <c r="AL138" s="40"/>
      <c r="AM138" s="39"/>
    </row>
    <row r="139" spans="1:39" x14ac:dyDescent="0.25">
      <c r="B139" s="37" t="str">
        <f t="shared" si="0"/>
        <v>0.9Sviluppo sostenibile e tutela del territorio e dell'ambiente</v>
      </c>
      <c r="AA139" s="37"/>
      <c r="AB139" s="38" t="s">
        <v>80</v>
      </c>
      <c r="AC139" s="37" t="s">
        <v>81</v>
      </c>
      <c r="AH139" s="37"/>
      <c r="AI139" s="37"/>
      <c r="AJ139" s="40"/>
      <c r="AK139" s="40"/>
      <c r="AL139" s="40"/>
      <c r="AM139" s="39"/>
    </row>
    <row r="140" spans="1:39" x14ac:dyDescent="0.25">
      <c r="B140" s="37" t="str">
        <f t="shared" si="0"/>
        <v>10   Trasporti e diritto alla mobilità</v>
      </c>
      <c r="AA140" s="37"/>
      <c r="AB140" s="38" t="s">
        <v>82</v>
      </c>
      <c r="AC140" s="37" t="s">
        <v>83</v>
      </c>
      <c r="AH140" s="37"/>
      <c r="AI140" s="37"/>
      <c r="AJ140" s="40"/>
      <c r="AK140" s="40"/>
      <c r="AL140" s="40"/>
      <c r="AM140" s="39"/>
    </row>
    <row r="141" spans="1:39" x14ac:dyDescent="0.25">
      <c r="B141" s="37" t="str">
        <f t="shared" si="0"/>
        <v>11    Soccorso civile</v>
      </c>
      <c r="AA141" s="37"/>
      <c r="AB141" s="38" t="s">
        <v>84</v>
      </c>
      <c r="AC141" s="37" t="s">
        <v>85</v>
      </c>
      <c r="AH141" s="37"/>
      <c r="AI141" s="37"/>
      <c r="AJ141" s="40"/>
      <c r="AK141" s="40"/>
      <c r="AL141" s="40"/>
      <c r="AM141" s="39"/>
    </row>
    <row r="142" spans="1:39" x14ac:dyDescent="0.25">
      <c r="B142" s="37" t="str">
        <f t="shared" si="0"/>
        <v>12   Diritti sociali, politiche sociali e famiglia</v>
      </c>
      <c r="AA142" s="37"/>
      <c r="AB142" s="38" t="s">
        <v>86</v>
      </c>
      <c r="AC142" s="37" t="s">
        <v>87</v>
      </c>
      <c r="AH142" s="37"/>
      <c r="AI142" s="37"/>
      <c r="AJ142" s="40"/>
      <c r="AK142" s="40"/>
      <c r="AL142" s="40"/>
      <c r="AM142" s="39"/>
    </row>
    <row r="143" spans="1:39" x14ac:dyDescent="0.25">
      <c r="B143" s="37" t="str">
        <f t="shared" si="0"/>
        <v>13   Tutela della salute</v>
      </c>
      <c r="AA143" s="37"/>
      <c r="AB143" s="38" t="s">
        <v>88</v>
      </c>
      <c r="AC143" s="37" t="s">
        <v>89</v>
      </c>
      <c r="AH143" s="37"/>
      <c r="AI143" s="37"/>
      <c r="AJ143" s="40"/>
      <c r="AK143" s="40"/>
      <c r="AL143" s="40"/>
      <c r="AM143" s="39"/>
    </row>
    <row r="144" spans="1:39" x14ac:dyDescent="0.25">
      <c r="B144" s="37" t="str">
        <f t="shared" si="0"/>
        <v>14   Sviluppo economico e competitività</v>
      </c>
      <c r="AA144" s="37"/>
      <c r="AB144" s="38" t="s">
        <v>90</v>
      </c>
      <c r="AC144" s="37" t="s">
        <v>91</v>
      </c>
      <c r="AH144" s="37"/>
      <c r="AI144" s="37"/>
      <c r="AJ144" s="40"/>
      <c r="AK144" s="40"/>
      <c r="AL144" s="40"/>
      <c r="AM144" s="39"/>
    </row>
    <row r="145" spans="1:39" x14ac:dyDescent="0.25">
      <c r="B145" s="37" t="str">
        <f t="shared" si="0"/>
        <v>15   Politiche per il lavoro e la formazione professionale</v>
      </c>
      <c r="AA145" s="37"/>
      <c r="AB145" s="38" t="s">
        <v>92</v>
      </c>
      <c r="AC145" s="37" t="s">
        <v>93</v>
      </c>
      <c r="AH145" s="37"/>
      <c r="AI145" s="37"/>
      <c r="AJ145" s="40"/>
      <c r="AK145" s="40"/>
      <c r="AL145" s="40"/>
      <c r="AM145" s="39"/>
    </row>
    <row r="146" spans="1:39" x14ac:dyDescent="0.25">
      <c r="B146" s="37" t="str">
        <f t="shared" si="0"/>
        <v>16   Agricoltura, politiche agroalimentari e pesca</v>
      </c>
      <c r="AA146" s="37"/>
      <c r="AB146" s="38" t="s">
        <v>94</v>
      </c>
      <c r="AC146" s="37" t="s">
        <v>95</v>
      </c>
      <c r="AH146" s="37"/>
      <c r="AI146" s="37"/>
      <c r="AJ146" s="40"/>
      <c r="AK146" s="40"/>
      <c r="AL146" s="40"/>
      <c r="AM146" s="39"/>
    </row>
    <row r="147" spans="1:39" x14ac:dyDescent="0.25">
      <c r="B147" s="37" t="str">
        <f t="shared" si="0"/>
        <v>17  Energia e diversificazione delle fonti energetiche</v>
      </c>
      <c r="AA147" s="37"/>
      <c r="AB147" s="38" t="s">
        <v>96</v>
      </c>
      <c r="AC147" s="37" t="s">
        <v>97</v>
      </c>
      <c r="AH147" s="37"/>
      <c r="AI147" s="37"/>
      <c r="AJ147" s="40"/>
      <c r="AK147" s="40"/>
      <c r="AL147" s="40"/>
      <c r="AM147" s="39"/>
    </row>
    <row r="148" spans="1:39" x14ac:dyDescent="0.25">
      <c r="B148" s="37" t="str">
        <f t="shared" si="0"/>
        <v>18   Relazioni con le altre autonomie territoriali e locali</v>
      </c>
      <c r="AA148" s="37"/>
      <c r="AB148" s="38" t="s">
        <v>98</v>
      </c>
      <c r="AC148" s="37" t="s">
        <v>99</v>
      </c>
      <c r="AH148" s="37"/>
      <c r="AI148" s="37"/>
      <c r="AJ148" s="40"/>
      <c r="AK148" s="40"/>
      <c r="AL148" s="40"/>
      <c r="AM148" s="39"/>
    </row>
    <row r="149" spans="1:39" x14ac:dyDescent="0.25">
      <c r="B149" s="37" t="str">
        <f t="shared" si="0"/>
        <v>19  Relazioni internazionali</v>
      </c>
      <c r="AA149" s="37"/>
      <c r="AB149" s="38" t="s">
        <v>100</v>
      </c>
      <c r="AC149" s="37" t="s">
        <v>101</v>
      </c>
      <c r="AH149" s="37"/>
      <c r="AI149" s="37"/>
      <c r="AJ149" s="40"/>
      <c r="AK149" s="40"/>
      <c r="AL149" s="40"/>
      <c r="AM149" s="39"/>
    </row>
    <row r="150" spans="1:39" x14ac:dyDescent="0.25">
      <c r="B150" s="37" t="str">
        <f t="shared" si="0"/>
        <v>20   Fondi e accantonamenti</v>
      </c>
      <c r="AA150" s="37"/>
      <c r="AB150" s="38" t="s">
        <v>102</v>
      </c>
      <c r="AC150" s="37" t="s">
        <v>103</v>
      </c>
      <c r="AH150" s="37"/>
      <c r="AI150" s="37"/>
      <c r="AJ150" s="40"/>
      <c r="AK150" s="40"/>
      <c r="AL150" s="40"/>
      <c r="AM150" s="39"/>
    </row>
    <row r="151" spans="1:39" x14ac:dyDescent="0.25">
      <c r="B151" s="37" t="str">
        <f t="shared" si="0"/>
        <v>50   Debito pubblico</v>
      </c>
      <c r="AA151" s="37"/>
      <c r="AB151" s="38" t="s">
        <v>104</v>
      </c>
      <c r="AC151" s="37" t="s">
        <v>105</v>
      </c>
      <c r="AH151" s="37"/>
      <c r="AI151" s="37"/>
      <c r="AJ151" s="40"/>
      <c r="AK151" s="40"/>
      <c r="AL151" s="40"/>
      <c r="AM151" s="39"/>
    </row>
    <row r="152" spans="1:39" x14ac:dyDescent="0.25">
      <c r="B152" s="37" t="str">
        <f t="shared" si="0"/>
        <v>60   Anticipazioni finanziarie</v>
      </c>
      <c r="AA152" s="37"/>
      <c r="AB152" s="38" t="s">
        <v>106</v>
      </c>
      <c r="AC152" s="37" t="s">
        <v>107</v>
      </c>
      <c r="AH152" s="37"/>
      <c r="AI152" s="37"/>
      <c r="AJ152" s="40"/>
      <c r="AK152" s="40"/>
      <c r="AL152" s="40"/>
      <c r="AM152" s="39"/>
    </row>
    <row r="153" spans="1:39" ht="15" customHeight="1" x14ac:dyDescent="0.25">
      <c r="B153" s="37" t="str">
        <f t="shared" si="0"/>
        <v>99  Servizi per conto terzi</v>
      </c>
      <c r="AA153" s="37"/>
      <c r="AB153" s="38" t="s">
        <v>108</v>
      </c>
      <c r="AC153" s="37" t="s">
        <v>109</v>
      </c>
      <c r="AH153" s="37"/>
      <c r="AI153" s="37"/>
      <c r="AJ153" s="37"/>
      <c r="AK153" s="37"/>
      <c r="AL153" s="37"/>
      <c r="AM153" s="37"/>
    </row>
    <row r="154" spans="1:39" ht="15" customHeight="1" x14ac:dyDescent="0.25">
      <c r="B154" s="450"/>
      <c r="C154" s="450"/>
      <c r="D154" s="450"/>
      <c r="E154" s="450"/>
      <c r="F154" s="450"/>
      <c r="G154" s="450"/>
      <c r="H154" s="450"/>
      <c r="I154" s="450"/>
      <c r="J154" s="450"/>
      <c r="K154" s="450"/>
      <c r="L154" s="450"/>
      <c r="M154" s="450"/>
      <c r="N154" s="450"/>
      <c r="AA154" s="37"/>
      <c r="AB154" s="38"/>
      <c r="AH154" s="37"/>
      <c r="AI154" s="37"/>
      <c r="AJ154" s="41"/>
      <c r="AK154" s="41"/>
      <c r="AL154" s="41"/>
      <c r="AM154" s="41"/>
    </row>
    <row r="155" spans="1:39" s="40" customFormat="1" x14ac:dyDescent="0.25">
      <c r="A155" s="37"/>
      <c r="B155" s="450" t="s">
        <v>110</v>
      </c>
      <c r="C155" s="450"/>
      <c r="D155" s="450"/>
      <c r="E155" s="450"/>
      <c r="F155" s="450"/>
      <c r="G155" s="450"/>
      <c r="H155" s="450"/>
      <c r="I155" s="450"/>
      <c r="J155" s="450"/>
      <c r="K155" s="450"/>
      <c r="L155" s="450"/>
      <c r="M155" s="450"/>
      <c r="N155" s="450"/>
      <c r="O155" s="37"/>
      <c r="P155" s="37"/>
      <c r="Q155" s="37"/>
      <c r="R155" s="37"/>
      <c r="S155" s="37"/>
      <c r="T155" s="37"/>
      <c r="U155" s="37"/>
      <c r="V155" s="37"/>
      <c r="W155" s="37"/>
      <c r="X155" s="37"/>
      <c r="Y155" s="37"/>
      <c r="Z155" s="37"/>
      <c r="AA155" s="37"/>
      <c r="AB155" s="38"/>
      <c r="AC155" s="37"/>
      <c r="AD155" s="37"/>
      <c r="AE155" s="37"/>
      <c r="AF155" s="37"/>
      <c r="AG155" s="37"/>
      <c r="AH155" s="37"/>
      <c r="AI155" s="37"/>
    </row>
    <row r="156" spans="1:39" s="40" customFormat="1" x14ac:dyDescent="0.25">
      <c r="A156" s="37"/>
      <c r="B156" s="37" t="str">
        <f t="shared" ref="B156:B218" si="1">CONCATENATE(AB156,"",AC156)</f>
        <v>0.1   Organi istituzionali</v>
      </c>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8" t="s">
        <v>111</v>
      </c>
      <c r="AC156" s="37" t="s">
        <v>112</v>
      </c>
      <c r="AD156" s="37"/>
      <c r="AE156" s="37"/>
      <c r="AF156" s="37"/>
      <c r="AG156" s="37"/>
      <c r="AH156" s="37"/>
      <c r="AI156" s="37"/>
    </row>
    <row r="157" spans="1:39" s="40" customFormat="1" x14ac:dyDescent="0.25">
      <c r="A157" s="37"/>
      <c r="B157" s="37" t="str">
        <f t="shared" si="1"/>
        <v>0.2   Segreteria generale</v>
      </c>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8" t="s">
        <v>113</v>
      </c>
      <c r="AC157" s="37" t="s">
        <v>114</v>
      </c>
      <c r="AD157" s="37"/>
      <c r="AE157" s="37"/>
      <c r="AF157" s="37"/>
      <c r="AG157" s="37"/>
      <c r="AH157" s="37"/>
      <c r="AI157" s="37"/>
    </row>
    <row r="158" spans="1:39" s="40" customFormat="1" x14ac:dyDescent="0.25">
      <c r="A158" s="37"/>
      <c r="B158" s="37" t="str">
        <f t="shared" si="1"/>
        <v>0.3 Gestione economica, finanziaria, programmazione e provveditorato</v>
      </c>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8" t="s">
        <v>68</v>
      </c>
      <c r="AC158" s="37" t="s">
        <v>115</v>
      </c>
      <c r="AD158" s="37"/>
      <c r="AE158" s="37"/>
      <c r="AF158" s="37"/>
      <c r="AG158" s="37"/>
      <c r="AH158" s="37"/>
      <c r="AI158" s="37"/>
    </row>
    <row r="159" spans="1:39" s="40" customFormat="1" x14ac:dyDescent="0.25">
      <c r="A159" s="37"/>
      <c r="B159" s="37" t="str">
        <f t="shared" si="1"/>
        <v>0.4 Gestione delle entrate tributarie e servizi fiscal</v>
      </c>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8" t="s">
        <v>70</v>
      </c>
      <c r="AC159" s="37" t="s">
        <v>116</v>
      </c>
      <c r="AD159" s="37"/>
      <c r="AE159" s="37"/>
      <c r="AF159" s="37"/>
      <c r="AG159" s="37"/>
      <c r="AH159" s="37"/>
      <c r="AI159" s="37"/>
    </row>
    <row r="160" spans="1:39" s="40" customFormat="1" x14ac:dyDescent="0.25">
      <c r="A160" s="37"/>
      <c r="B160" s="37" t="str">
        <f t="shared" si="1"/>
        <v>0.5 Gestione dei beni demaniali e patrimo</v>
      </c>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8" t="s">
        <v>72</v>
      </c>
      <c r="AC160" s="37" t="s">
        <v>117</v>
      </c>
      <c r="AD160" s="37"/>
      <c r="AE160" s="37"/>
      <c r="AF160" s="37"/>
      <c r="AG160" s="37"/>
      <c r="AH160" s="37"/>
      <c r="AI160" s="37"/>
    </row>
    <row r="161" spans="1:35" s="40" customFormat="1" x14ac:dyDescent="0.25">
      <c r="A161" s="37"/>
      <c r="B161" s="37" t="str">
        <f t="shared" si="1"/>
        <v>0.6 Ufficio tecnico</v>
      </c>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8" t="s">
        <v>74</v>
      </c>
      <c r="AC161" s="37" t="s">
        <v>118</v>
      </c>
      <c r="AD161" s="37"/>
      <c r="AE161" s="37"/>
      <c r="AF161" s="37"/>
      <c r="AG161" s="37"/>
      <c r="AH161" s="37"/>
      <c r="AI161" s="37"/>
    </row>
    <row r="162" spans="1:35" s="40" customFormat="1" x14ac:dyDescent="0.25">
      <c r="A162" s="37"/>
      <c r="B162" s="37" t="str">
        <f t="shared" si="1"/>
        <v>0.7  Elezioni e consultazioni popolari - Anagrafe e stato civile</v>
      </c>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8" t="s">
        <v>119</v>
      </c>
      <c r="AC162" s="37" t="s">
        <v>120</v>
      </c>
      <c r="AD162" s="37"/>
      <c r="AE162" s="37"/>
      <c r="AF162" s="37"/>
      <c r="AG162" s="37"/>
      <c r="AH162" s="37"/>
      <c r="AI162" s="37"/>
    </row>
    <row r="163" spans="1:35" s="40" customFormat="1" x14ac:dyDescent="0.25">
      <c r="A163" s="37"/>
      <c r="B163" s="37" t="str">
        <f t="shared" si="1"/>
        <v>0.8 Statistica e sistemi informativi</v>
      </c>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8" t="s">
        <v>78</v>
      </c>
      <c r="AC163" s="37" t="s">
        <v>121</v>
      </c>
      <c r="AD163" s="37"/>
      <c r="AE163" s="37"/>
      <c r="AF163" s="37"/>
      <c r="AG163" s="37"/>
      <c r="AH163" s="37"/>
      <c r="AI163" s="37"/>
    </row>
    <row r="164" spans="1:35" s="40" customFormat="1" x14ac:dyDescent="0.25">
      <c r="A164" s="37"/>
      <c r="B164" s="37" t="str">
        <f t="shared" si="1"/>
        <v>0.9 Assistenza tecnico-amministrativa agli enti locali</v>
      </c>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8" t="s">
        <v>122</v>
      </c>
      <c r="AC164" s="37" t="s">
        <v>123</v>
      </c>
      <c r="AD164" s="37"/>
      <c r="AE164" s="37"/>
      <c r="AF164" s="37"/>
      <c r="AG164" s="37"/>
      <c r="AH164" s="37"/>
      <c r="AI164" s="37"/>
    </row>
    <row r="165" spans="1:35" s="40" customFormat="1" x14ac:dyDescent="0.25">
      <c r="A165" s="37"/>
      <c r="B165" s="37" t="str">
        <f t="shared" si="1"/>
        <v>10 Risorse umane</v>
      </c>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8" t="s">
        <v>124</v>
      </c>
      <c r="AC165" s="37" t="s">
        <v>125</v>
      </c>
      <c r="AD165" s="37"/>
      <c r="AE165" s="37"/>
      <c r="AF165" s="37"/>
      <c r="AG165" s="37"/>
      <c r="AH165" s="37"/>
      <c r="AI165" s="37"/>
    </row>
    <row r="166" spans="1:35" s="40" customFormat="1" x14ac:dyDescent="0.25">
      <c r="A166" s="37"/>
      <c r="B166" s="37" t="str">
        <f t="shared" si="1"/>
        <v>11 Altri servizi generali</v>
      </c>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8" t="s">
        <v>126</v>
      </c>
      <c r="AC166" s="37" t="s">
        <v>127</v>
      </c>
      <c r="AD166" s="37"/>
      <c r="AE166" s="37"/>
      <c r="AF166" s="37"/>
      <c r="AG166" s="37"/>
      <c r="AH166" s="37"/>
      <c r="AI166" s="37"/>
    </row>
    <row r="167" spans="1:35" s="40" customFormat="1" x14ac:dyDescent="0.25">
      <c r="A167" s="37"/>
      <c r="B167" s="37" t="str">
        <f t="shared" si="1"/>
        <v>0.1  Uffici giudiziari</v>
      </c>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8" t="s">
        <v>128</v>
      </c>
      <c r="AC167" s="37" t="s">
        <v>129</v>
      </c>
      <c r="AD167" s="37"/>
      <c r="AE167" s="37"/>
      <c r="AF167" s="37"/>
      <c r="AG167" s="37"/>
      <c r="AH167" s="37"/>
      <c r="AI167" s="37"/>
    </row>
    <row r="168" spans="1:35" s="40" customFormat="1" x14ac:dyDescent="0.25">
      <c r="A168" s="37"/>
      <c r="B168" s="37" t="str">
        <f t="shared" si="1"/>
        <v>0.2 Casa circondariale e altri servizi</v>
      </c>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8" t="s">
        <v>66</v>
      </c>
      <c r="AC168" s="37" t="s">
        <v>130</v>
      </c>
      <c r="AD168" s="37"/>
      <c r="AE168" s="37"/>
      <c r="AF168" s="37"/>
      <c r="AG168" s="37"/>
      <c r="AH168" s="37"/>
      <c r="AI168" s="37"/>
    </row>
    <row r="169" spans="1:35" s="40" customFormat="1" x14ac:dyDescent="0.25">
      <c r="A169" s="37"/>
      <c r="B169" s="37" t="str">
        <f t="shared" si="1"/>
        <v>0.1 Polizia locale e amministrativa</v>
      </c>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8" t="s">
        <v>64</v>
      </c>
      <c r="AC169" s="37" t="s">
        <v>131</v>
      </c>
      <c r="AD169" s="37"/>
      <c r="AE169" s="37"/>
      <c r="AF169" s="37"/>
      <c r="AG169" s="37"/>
      <c r="AH169" s="37"/>
      <c r="AI169" s="37"/>
    </row>
    <row r="170" spans="1:35" s="40" customFormat="1" x14ac:dyDescent="0.25">
      <c r="A170" s="37"/>
      <c r="B170" s="37" t="str">
        <f t="shared" si="1"/>
        <v>0.2 Sistema integrato di sicurezza urbana</v>
      </c>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8" t="s">
        <v>66</v>
      </c>
      <c r="AC170" s="37" t="s">
        <v>132</v>
      </c>
      <c r="AD170" s="37"/>
      <c r="AE170" s="37"/>
      <c r="AF170" s="37"/>
      <c r="AG170" s="37"/>
      <c r="AH170" s="37"/>
      <c r="AI170" s="37"/>
    </row>
    <row r="171" spans="1:35" s="40" customFormat="1" x14ac:dyDescent="0.25">
      <c r="A171" s="37"/>
      <c r="B171" s="37" t="str">
        <f t="shared" si="1"/>
        <v>0.1 Istruzione prescolastica</v>
      </c>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8" t="s">
        <v>64</v>
      </c>
      <c r="AC171" s="37" t="s">
        <v>133</v>
      </c>
      <c r="AD171" s="37"/>
      <c r="AE171" s="37"/>
      <c r="AF171" s="37"/>
      <c r="AG171" s="37"/>
      <c r="AH171" s="37"/>
      <c r="AI171" s="37"/>
    </row>
    <row r="172" spans="1:35" s="40" customFormat="1" x14ac:dyDescent="0.25">
      <c r="A172" s="37"/>
      <c r="B172" s="37" t="str">
        <f t="shared" si="1"/>
        <v>0.2 Altri ordini di istruzione non universitaria</v>
      </c>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8" t="s">
        <v>66</v>
      </c>
      <c r="AC172" s="37" t="s">
        <v>134</v>
      </c>
      <c r="AD172" s="37"/>
      <c r="AE172" s="37"/>
      <c r="AF172" s="37"/>
      <c r="AG172" s="37"/>
      <c r="AH172" s="37"/>
      <c r="AI172" s="37"/>
    </row>
    <row r="173" spans="1:35" s="40" customFormat="1" x14ac:dyDescent="0.25">
      <c r="A173" s="37"/>
      <c r="B173" s="37" t="str">
        <f t="shared" si="1"/>
        <v>0.4 Istruzione universitaria</v>
      </c>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8" t="s">
        <v>70</v>
      </c>
      <c r="AC173" s="37" t="s">
        <v>135</v>
      </c>
      <c r="AD173" s="37"/>
      <c r="AE173" s="37"/>
      <c r="AF173" s="37"/>
      <c r="AG173" s="37"/>
      <c r="AH173" s="37"/>
      <c r="AI173" s="37"/>
    </row>
    <row r="174" spans="1:35" s="40" customFormat="1" x14ac:dyDescent="0.25">
      <c r="A174" s="37"/>
      <c r="B174" s="37" t="str">
        <f t="shared" si="1"/>
        <v>0.5 Istruzione tecnica superiore</v>
      </c>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8" t="s">
        <v>72</v>
      </c>
      <c r="AC174" s="37" t="s">
        <v>136</v>
      </c>
      <c r="AD174" s="37"/>
      <c r="AE174" s="37"/>
      <c r="AF174" s="37"/>
      <c r="AG174" s="37"/>
      <c r="AH174" s="37"/>
      <c r="AI174" s="37"/>
    </row>
    <row r="175" spans="1:35" s="40" customFormat="1" x14ac:dyDescent="0.25">
      <c r="A175" s="37"/>
      <c r="B175" s="37" t="str">
        <f t="shared" si="1"/>
        <v>0.6 Servizi ausiliari all’istruzione</v>
      </c>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8" t="s">
        <v>74</v>
      </c>
      <c r="AC175" s="37" t="s">
        <v>137</v>
      </c>
      <c r="AD175" s="37"/>
      <c r="AE175" s="37"/>
      <c r="AF175" s="37"/>
      <c r="AG175" s="37"/>
      <c r="AH175" s="37"/>
      <c r="AI175" s="37"/>
    </row>
    <row r="176" spans="1:35" s="40" customFormat="1" x14ac:dyDescent="0.25">
      <c r="A176" s="37"/>
      <c r="B176" s="37" t="str">
        <f t="shared" si="1"/>
        <v>0.7  Diritto allo studio</v>
      </c>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8" t="s">
        <v>119</v>
      </c>
      <c r="AC176" s="37" t="s">
        <v>138</v>
      </c>
      <c r="AD176" s="37"/>
      <c r="AE176" s="37"/>
      <c r="AF176" s="37"/>
      <c r="AG176" s="37"/>
      <c r="AH176" s="37"/>
      <c r="AI176" s="37"/>
    </row>
    <row r="177" spans="1:35" s="40" customFormat="1" x14ac:dyDescent="0.25">
      <c r="A177" s="37"/>
      <c r="B177" s="37" t="str">
        <f t="shared" si="1"/>
        <v>0.1 Valorizzazione dei beni di interesse storico</v>
      </c>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8" t="s">
        <v>64</v>
      </c>
      <c r="AC177" s="37" t="s">
        <v>139</v>
      </c>
      <c r="AD177" s="37"/>
      <c r="AE177" s="37"/>
      <c r="AF177" s="37"/>
      <c r="AG177" s="37"/>
      <c r="AH177" s="37"/>
      <c r="AI177" s="37"/>
    </row>
    <row r="178" spans="1:35" s="40" customFormat="1" x14ac:dyDescent="0.25">
      <c r="A178" s="37"/>
      <c r="B178" s="37" t="str">
        <f t="shared" si="1"/>
        <v>0.2 Attività culturali e interventi diversi nel settore culturale</v>
      </c>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8" t="s">
        <v>66</v>
      </c>
      <c r="AC178" s="37" t="s">
        <v>140</v>
      </c>
      <c r="AD178" s="37"/>
      <c r="AE178" s="37"/>
      <c r="AF178" s="37"/>
      <c r="AG178" s="37"/>
      <c r="AH178" s="37"/>
      <c r="AI178" s="37"/>
    </row>
    <row r="179" spans="1:35" s="40" customFormat="1" x14ac:dyDescent="0.25">
      <c r="A179" s="37"/>
      <c r="B179" s="37" t="str">
        <f t="shared" si="1"/>
        <v>0.1 Sport e tempo libero</v>
      </c>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8" t="s">
        <v>64</v>
      </c>
      <c r="AC179" s="37" t="s">
        <v>141</v>
      </c>
      <c r="AD179" s="37"/>
      <c r="AE179" s="37"/>
      <c r="AF179" s="37"/>
      <c r="AG179" s="37"/>
      <c r="AH179" s="37"/>
      <c r="AI179" s="37"/>
    </row>
    <row r="180" spans="1:35" s="40" customFormat="1" x14ac:dyDescent="0.25">
      <c r="A180" s="37"/>
      <c r="B180" s="37" t="str">
        <f t="shared" si="1"/>
        <v>0.2 Giovani</v>
      </c>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8" t="s">
        <v>66</v>
      </c>
      <c r="AC180" s="37" t="s">
        <v>142</v>
      </c>
      <c r="AD180" s="37"/>
      <c r="AE180" s="37"/>
      <c r="AF180" s="37"/>
      <c r="AG180" s="37"/>
      <c r="AH180" s="37"/>
      <c r="AI180" s="37"/>
    </row>
    <row r="181" spans="1:35" s="40" customFormat="1" x14ac:dyDescent="0.25">
      <c r="A181" s="37"/>
      <c r="B181" s="37" t="str">
        <f t="shared" si="1"/>
        <v>0.1 Sviluppo e valorizzazione del turismo</v>
      </c>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8" t="s">
        <v>64</v>
      </c>
      <c r="AC181" s="37" t="s">
        <v>143</v>
      </c>
      <c r="AD181" s="37"/>
      <c r="AE181" s="37"/>
      <c r="AF181" s="37"/>
      <c r="AG181" s="37"/>
      <c r="AH181" s="37"/>
      <c r="AI181" s="37"/>
    </row>
    <row r="182" spans="1:35" s="40" customFormat="1" x14ac:dyDescent="0.25">
      <c r="A182" s="37"/>
      <c r="B182" s="37" t="str">
        <f t="shared" si="1"/>
        <v>0.1  Urbanistica e assetto del territorio</v>
      </c>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8" t="s">
        <v>128</v>
      </c>
      <c r="AC182" s="37" t="s">
        <v>144</v>
      </c>
      <c r="AD182" s="37"/>
      <c r="AE182" s="37"/>
      <c r="AF182" s="37"/>
      <c r="AG182" s="37"/>
      <c r="AH182" s="37"/>
      <c r="AI182" s="37"/>
    </row>
    <row r="183" spans="1:35" s="40" customFormat="1" x14ac:dyDescent="0.25">
      <c r="A183" s="37"/>
      <c r="B183" s="37" t="str">
        <f t="shared" si="1"/>
        <v>0.2 Edilizia residenziale pubblica e locale e piani di edilizia economico-popolare</v>
      </c>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8" t="s">
        <v>66</v>
      </c>
      <c r="AC183" s="37" t="s">
        <v>145</v>
      </c>
      <c r="AD183" s="37"/>
      <c r="AE183" s="37"/>
      <c r="AF183" s="37"/>
      <c r="AG183" s="37"/>
      <c r="AH183" s="37"/>
      <c r="AI183" s="37"/>
    </row>
    <row r="184" spans="1:35" s="40" customFormat="1" x14ac:dyDescent="0.25">
      <c r="A184" s="37"/>
      <c r="B184" s="37" t="str">
        <f t="shared" si="1"/>
        <v>0.1 Difesa del suolo</v>
      </c>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8" t="s">
        <v>64</v>
      </c>
      <c r="AC184" s="37" t="s">
        <v>146</v>
      </c>
      <c r="AD184" s="37"/>
      <c r="AE184" s="37"/>
      <c r="AF184" s="37"/>
      <c r="AG184" s="37"/>
      <c r="AH184" s="37"/>
      <c r="AI184" s="37"/>
    </row>
    <row r="185" spans="1:35" s="40" customFormat="1" x14ac:dyDescent="0.25">
      <c r="A185" s="37"/>
      <c r="B185" s="37" t="str">
        <f t="shared" si="1"/>
        <v>0.2 Tutela, valorizzazione e recupero ambientale</v>
      </c>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8" t="s">
        <v>66</v>
      </c>
      <c r="AC185" s="37" t="s">
        <v>147</v>
      </c>
      <c r="AD185" s="37"/>
      <c r="AE185" s="37"/>
      <c r="AF185" s="37"/>
      <c r="AG185" s="37"/>
      <c r="AH185" s="37"/>
      <c r="AI185" s="37"/>
    </row>
    <row r="186" spans="1:35" s="40" customFormat="1" x14ac:dyDescent="0.25">
      <c r="A186" s="37"/>
      <c r="B186" s="37" t="str">
        <f t="shared" si="1"/>
        <v>0.3 Rifiuti</v>
      </c>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8" t="s">
        <v>68</v>
      </c>
      <c r="AC186" s="37" t="s">
        <v>148</v>
      </c>
      <c r="AD186" s="37"/>
      <c r="AE186" s="37"/>
      <c r="AF186" s="37"/>
      <c r="AG186" s="37"/>
      <c r="AH186" s="37"/>
      <c r="AI186" s="37"/>
    </row>
    <row r="187" spans="1:35" s="40" customFormat="1" x14ac:dyDescent="0.25">
      <c r="A187" s="37"/>
      <c r="B187" s="37" t="str">
        <f t="shared" si="1"/>
        <v>0.4 Servizio idrico integrato</v>
      </c>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8" t="s">
        <v>70</v>
      </c>
      <c r="AC187" s="37" t="s">
        <v>149</v>
      </c>
      <c r="AD187" s="37"/>
      <c r="AE187" s="37"/>
      <c r="AF187" s="37"/>
      <c r="AG187" s="37"/>
      <c r="AH187" s="37"/>
      <c r="AI187" s="37"/>
    </row>
    <row r="188" spans="1:35" s="40" customFormat="1" x14ac:dyDescent="0.25">
      <c r="A188" s="37"/>
      <c r="B188" s="37" t="str">
        <f t="shared" si="1"/>
        <v>0.5 Aree protette, parchi naturali, protezione naturalistica e forestazione</v>
      </c>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8" t="s">
        <v>72</v>
      </c>
      <c r="AC188" s="37" t="s">
        <v>150</v>
      </c>
      <c r="AD188" s="37"/>
      <c r="AE188" s="37"/>
      <c r="AF188" s="37"/>
      <c r="AG188" s="37"/>
      <c r="AH188" s="37"/>
      <c r="AI188" s="37"/>
    </row>
    <row r="189" spans="1:35" s="40" customFormat="1" x14ac:dyDescent="0.25">
      <c r="A189" s="37"/>
      <c r="B189" s="37" t="str">
        <f t="shared" si="1"/>
        <v>0.6 Tutela e valorizzazione delle risorse idriche</v>
      </c>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8" t="s">
        <v>74</v>
      </c>
      <c r="AC189" s="37" t="s">
        <v>151</v>
      </c>
      <c r="AD189" s="37"/>
      <c r="AE189" s="37"/>
      <c r="AF189" s="37"/>
      <c r="AG189" s="37"/>
      <c r="AH189" s="37"/>
      <c r="AI189" s="37"/>
    </row>
    <row r="190" spans="1:35" s="40" customFormat="1" x14ac:dyDescent="0.25">
      <c r="A190" s="37"/>
      <c r="B190" s="37" t="str">
        <f t="shared" si="1"/>
        <v>0.7 Sviluppo sostenibile territorio montano piccoli Comuni</v>
      </c>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8" t="s">
        <v>76</v>
      </c>
      <c r="AC190" s="37" t="s">
        <v>152</v>
      </c>
      <c r="AD190" s="37"/>
      <c r="AE190" s="37"/>
      <c r="AF190" s="37"/>
      <c r="AG190" s="37"/>
      <c r="AH190" s="37"/>
      <c r="AI190" s="37"/>
    </row>
    <row r="191" spans="1:35" s="40" customFormat="1" x14ac:dyDescent="0.25">
      <c r="A191" s="37"/>
      <c r="B191" s="37" t="str">
        <f t="shared" si="1"/>
        <v>0.8 Qualità dell'aria e riduzione dell'inquinamento</v>
      </c>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8" t="s">
        <v>78</v>
      </c>
      <c r="AC191" s="37" t="s">
        <v>153</v>
      </c>
      <c r="AD191" s="37"/>
      <c r="AE191" s="37"/>
      <c r="AF191" s="37"/>
      <c r="AG191" s="37"/>
      <c r="AH191" s="37"/>
      <c r="AI191" s="37"/>
    </row>
    <row r="192" spans="1:35" s="40" customFormat="1" x14ac:dyDescent="0.25">
      <c r="A192" s="37"/>
      <c r="B192" s="37" t="str">
        <f t="shared" si="1"/>
        <v>0.1 Trasporto ferroviario</v>
      </c>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8" t="s">
        <v>64</v>
      </c>
      <c r="AC192" s="37" t="s">
        <v>154</v>
      </c>
      <c r="AD192" s="37"/>
      <c r="AE192" s="37"/>
      <c r="AF192" s="37"/>
      <c r="AG192" s="37"/>
      <c r="AH192" s="37"/>
      <c r="AI192" s="37"/>
    </row>
    <row r="193" spans="1:35" s="40" customFormat="1" x14ac:dyDescent="0.25">
      <c r="A193" s="37"/>
      <c r="B193" s="37" t="str">
        <f t="shared" si="1"/>
        <v>0.2 Trasporto pubblico locale</v>
      </c>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8" t="s">
        <v>66</v>
      </c>
      <c r="AC193" s="37" t="s">
        <v>155</v>
      </c>
      <c r="AD193" s="37"/>
      <c r="AE193" s="37"/>
      <c r="AF193" s="37"/>
      <c r="AG193" s="37"/>
      <c r="AH193" s="37"/>
      <c r="AI193" s="37"/>
    </row>
    <row r="194" spans="1:35" s="40" customFormat="1" x14ac:dyDescent="0.25">
      <c r="A194" s="37"/>
      <c r="B194" s="37" t="str">
        <f t="shared" si="1"/>
        <v>0.3 Trasporto per vie d'acqua</v>
      </c>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8" t="s">
        <v>68</v>
      </c>
      <c r="AC194" s="37" t="s">
        <v>156</v>
      </c>
      <c r="AD194" s="37"/>
      <c r="AE194" s="37"/>
      <c r="AF194" s="37"/>
      <c r="AG194" s="37"/>
      <c r="AH194" s="37"/>
      <c r="AI194" s="37"/>
    </row>
    <row r="195" spans="1:35" s="40" customFormat="1" x14ac:dyDescent="0.25">
      <c r="A195" s="37"/>
      <c r="B195" s="37" t="str">
        <f t="shared" si="1"/>
        <v>0.4 Altre modalità di trasporto</v>
      </c>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8" t="s">
        <v>70</v>
      </c>
      <c r="AC195" s="37" t="s">
        <v>157</v>
      </c>
      <c r="AD195" s="37"/>
      <c r="AE195" s="37"/>
      <c r="AF195" s="37"/>
      <c r="AG195" s="37"/>
      <c r="AH195" s="37"/>
      <c r="AI195" s="37"/>
    </row>
    <row r="196" spans="1:35" s="40" customFormat="1" x14ac:dyDescent="0.25">
      <c r="A196" s="37"/>
      <c r="B196" s="37" t="str">
        <f t="shared" si="1"/>
        <v>0.5  Viabilità e infrastrutture stradali</v>
      </c>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8" t="s">
        <v>158</v>
      </c>
      <c r="AC196" s="37" t="s">
        <v>159</v>
      </c>
      <c r="AD196" s="37"/>
      <c r="AE196" s="37"/>
      <c r="AF196" s="37"/>
      <c r="AG196" s="37"/>
      <c r="AH196" s="37"/>
      <c r="AI196" s="37"/>
    </row>
    <row r="197" spans="1:35" s="40" customFormat="1" x14ac:dyDescent="0.25">
      <c r="A197" s="37"/>
      <c r="B197" s="37" t="str">
        <f t="shared" si="1"/>
        <v>0.1  Sistema di protezione civile</v>
      </c>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8" t="s">
        <v>128</v>
      </c>
      <c r="AC197" s="37" t="s">
        <v>160</v>
      </c>
      <c r="AD197" s="37"/>
      <c r="AE197" s="37"/>
      <c r="AF197" s="37"/>
      <c r="AG197" s="37"/>
      <c r="AH197" s="37"/>
      <c r="AI197" s="37"/>
    </row>
    <row r="198" spans="1:35" s="40" customFormat="1" x14ac:dyDescent="0.25">
      <c r="A198" s="37"/>
      <c r="B198" s="37" t="str">
        <f t="shared" si="1"/>
        <v>0.2   Interventi a seguito di calamità naturali</v>
      </c>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8" t="s">
        <v>113</v>
      </c>
      <c r="AC198" s="37" t="s">
        <v>161</v>
      </c>
      <c r="AD198" s="37"/>
      <c r="AE198" s="37"/>
      <c r="AF198" s="37"/>
      <c r="AG198" s="37"/>
      <c r="AH198" s="37"/>
      <c r="AI198" s="37"/>
    </row>
    <row r="199" spans="1:35" s="40" customFormat="1" x14ac:dyDescent="0.25">
      <c r="A199" s="37"/>
      <c r="B199" s="37" t="str">
        <f t="shared" si="1"/>
        <v>0.1   Interventi per l'infanzia e i minori e per asili nido</v>
      </c>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8" t="s">
        <v>111</v>
      </c>
      <c r="AC199" s="37" t="s">
        <v>162</v>
      </c>
      <c r="AD199" s="37"/>
      <c r="AE199" s="37"/>
      <c r="AF199" s="37"/>
      <c r="AG199" s="37"/>
      <c r="AH199" s="37"/>
      <c r="AI199" s="37"/>
    </row>
    <row r="200" spans="1:35" s="40" customFormat="1" x14ac:dyDescent="0.25">
      <c r="A200" s="37"/>
      <c r="B200" s="37" t="str">
        <f t="shared" si="1"/>
        <v>0.2  Interventi per la disabilità</v>
      </c>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8" t="s">
        <v>163</v>
      </c>
      <c r="AC200" s="37" t="s">
        <v>164</v>
      </c>
      <c r="AD200" s="37"/>
      <c r="AE200" s="37"/>
      <c r="AF200" s="37"/>
      <c r="AG200" s="37"/>
      <c r="AH200" s="37"/>
      <c r="AI200" s="37"/>
    </row>
    <row r="201" spans="1:35" s="40" customFormat="1" x14ac:dyDescent="0.25">
      <c r="A201" s="37"/>
      <c r="B201" s="37" t="str">
        <f t="shared" si="1"/>
        <v>0.3  Interventi per gli anziani</v>
      </c>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8" t="s">
        <v>165</v>
      </c>
      <c r="AC201" s="37" t="s">
        <v>166</v>
      </c>
      <c r="AD201" s="37"/>
      <c r="AE201" s="37"/>
      <c r="AF201" s="37"/>
      <c r="AG201" s="37"/>
      <c r="AH201" s="37"/>
      <c r="AI201" s="37"/>
    </row>
    <row r="202" spans="1:35" s="40" customFormat="1" x14ac:dyDescent="0.25">
      <c r="A202" s="37"/>
      <c r="B202" s="37" t="str">
        <f t="shared" si="1"/>
        <v>0.4  Interventi per soggetti a rischio di esclusione sociale</v>
      </c>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8" t="s">
        <v>167</v>
      </c>
      <c r="AC202" s="37" t="s">
        <v>168</v>
      </c>
      <c r="AD202" s="37"/>
      <c r="AE202" s="37"/>
      <c r="AF202" s="37"/>
      <c r="AG202" s="37"/>
      <c r="AH202" s="37"/>
      <c r="AI202" s="37"/>
    </row>
    <row r="203" spans="1:35" s="40" customFormat="1" x14ac:dyDescent="0.25">
      <c r="A203" s="37"/>
      <c r="B203" s="37" t="str">
        <f t="shared" si="1"/>
        <v>0.5 Interventi per le famiglie</v>
      </c>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8" t="s">
        <v>72</v>
      </c>
      <c r="AC203" s="37" t="s">
        <v>169</v>
      </c>
      <c r="AD203" s="37"/>
      <c r="AE203" s="37"/>
      <c r="AF203" s="37"/>
      <c r="AG203" s="37"/>
      <c r="AH203" s="37"/>
      <c r="AI203" s="37"/>
    </row>
    <row r="204" spans="1:35" s="40" customFormat="1" x14ac:dyDescent="0.25">
      <c r="A204" s="37"/>
      <c r="B204" s="37" t="str">
        <f t="shared" si="1"/>
        <v>0.6 Interventi per il diritto alla casa</v>
      </c>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8" t="s">
        <v>74</v>
      </c>
      <c r="AC204" s="37" t="s">
        <v>170</v>
      </c>
      <c r="AD204" s="37"/>
      <c r="AE204" s="37"/>
      <c r="AF204" s="37"/>
      <c r="AG204" s="37"/>
      <c r="AH204" s="37"/>
      <c r="AI204" s="37"/>
    </row>
    <row r="205" spans="1:35" s="40" customFormat="1" x14ac:dyDescent="0.25">
      <c r="A205" s="37"/>
      <c r="B205" s="37" t="str">
        <f t="shared" si="1"/>
        <v>0.7 Programmazione e governo della rete dei servizi sociosanitari e sociali</v>
      </c>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8" t="s">
        <v>76</v>
      </c>
      <c r="AC205" s="37" t="s">
        <v>171</v>
      </c>
      <c r="AD205" s="37"/>
      <c r="AE205" s="37"/>
      <c r="AF205" s="37"/>
      <c r="AG205" s="37"/>
      <c r="AH205" s="37"/>
      <c r="AI205" s="37"/>
    </row>
    <row r="206" spans="1:35" s="40" customFormat="1" x14ac:dyDescent="0.25">
      <c r="A206" s="37"/>
      <c r="B206" s="37" t="str">
        <f t="shared" si="1"/>
        <v>0.8 Cooperazione e associazionismo</v>
      </c>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8" t="s">
        <v>78</v>
      </c>
      <c r="AC206" s="37" t="s">
        <v>172</v>
      </c>
      <c r="AD206" s="37"/>
      <c r="AE206" s="37"/>
      <c r="AF206" s="37"/>
      <c r="AG206" s="37"/>
      <c r="AH206" s="37"/>
      <c r="AI206" s="37"/>
    </row>
    <row r="207" spans="1:35" s="40" customFormat="1" x14ac:dyDescent="0.25">
      <c r="A207" s="37"/>
      <c r="B207" s="37" t="str">
        <f t="shared" si="1"/>
        <v>0.9 Servizio necroscopico e cimiteriale</v>
      </c>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8" t="s">
        <v>122</v>
      </c>
      <c r="AC207" s="37" t="s">
        <v>173</v>
      </c>
      <c r="AD207" s="37"/>
      <c r="AE207" s="37"/>
      <c r="AF207" s="37"/>
      <c r="AG207" s="37"/>
      <c r="AH207" s="37"/>
      <c r="AI207" s="37"/>
    </row>
    <row r="208" spans="1:35" s="40" customFormat="1" x14ac:dyDescent="0.25">
      <c r="A208" s="37"/>
      <c r="B208" s="37" t="str">
        <f t="shared" si="1"/>
        <v>0.1 Industria, PMI e Artigianato</v>
      </c>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8" t="s">
        <v>64</v>
      </c>
      <c r="AC208" s="37" t="s">
        <v>174</v>
      </c>
      <c r="AD208" s="37"/>
      <c r="AE208" s="37"/>
      <c r="AF208" s="37"/>
      <c r="AG208" s="37"/>
      <c r="AH208" s="37"/>
      <c r="AI208" s="37"/>
    </row>
    <row r="209" spans="1:35" s="40" customFormat="1" x14ac:dyDescent="0.25">
      <c r="A209" s="37"/>
      <c r="B209" s="37" t="str">
        <f t="shared" si="1"/>
        <v>0.2 Commercio - reti distributive - tutela dei consumatori</v>
      </c>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8" t="s">
        <v>66</v>
      </c>
      <c r="AC209" s="37" t="s">
        <v>175</v>
      </c>
      <c r="AD209" s="37"/>
      <c r="AE209" s="37"/>
      <c r="AF209" s="37"/>
      <c r="AG209" s="37"/>
      <c r="AH209" s="37"/>
      <c r="AI209" s="37"/>
    </row>
    <row r="210" spans="1:35" s="40" customFormat="1" x14ac:dyDescent="0.25">
      <c r="A210" s="37"/>
      <c r="B210" s="37" t="str">
        <f t="shared" si="1"/>
        <v>0.3  Ricerca e innovazione</v>
      </c>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8" t="s">
        <v>165</v>
      </c>
      <c r="AC210" s="37" t="s">
        <v>176</v>
      </c>
      <c r="AD210" s="37"/>
      <c r="AE210" s="37"/>
      <c r="AF210" s="37"/>
      <c r="AG210" s="37"/>
      <c r="AH210" s="37"/>
      <c r="AI210" s="37"/>
    </row>
    <row r="211" spans="1:35" s="40" customFormat="1" x14ac:dyDescent="0.25">
      <c r="A211" s="37"/>
      <c r="B211" s="37" t="str">
        <f t="shared" si="1"/>
        <v>0.4  Reti e altri servizi di pubblica utilità</v>
      </c>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8" t="s">
        <v>167</v>
      </c>
      <c r="AC211" s="37" t="s">
        <v>177</v>
      </c>
      <c r="AD211" s="37"/>
      <c r="AE211" s="37"/>
      <c r="AF211" s="37"/>
      <c r="AG211" s="37"/>
      <c r="AH211" s="37"/>
      <c r="AI211" s="37"/>
    </row>
    <row r="212" spans="1:35" s="40" customFormat="1" x14ac:dyDescent="0.25">
      <c r="A212" s="37"/>
      <c r="B212" s="37" t="str">
        <f t="shared" si="1"/>
        <v>0.1  Servizi per lo sviluppo del mercato del lavoro</v>
      </c>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8" t="s">
        <v>128</v>
      </c>
      <c r="AC212" s="37" t="s">
        <v>178</v>
      </c>
      <c r="AD212" s="37"/>
      <c r="AE212" s="37"/>
      <c r="AF212" s="37"/>
      <c r="AG212" s="37"/>
      <c r="AH212" s="37"/>
      <c r="AI212" s="37"/>
    </row>
    <row r="213" spans="1:35" s="40" customFormat="1" x14ac:dyDescent="0.25">
      <c r="A213" s="37"/>
      <c r="B213" s="37" t="str">
        <f t="shared" si="1"/>
        <v>0.2Formazione professionale</v>
      </c>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8" t="s">
        <v>179</v>
      </c>
      <c r="AC213" s="37" t="s">
        <v>180</v>
      </c>
      <c r="AD213" s="37"/>
      <c r="AE213" s="37"/>
      <c r="AF213" s="37"/>
      <c r="AG213" s="37"/>
      <c r="AH213" s="37"/>
      <c r="AI213" s="37"/>
    </row>
    <row r="214" spans="1:35" s="40" customFormat="1" x14ac:dyDescent="0.25">
      <c r="A214" s="37"/>
      <c r="B214" s="37" t="str">
        <f t="shared" si="1"/>
        <v>0.3  Sostegno all'occupazione</v>
      </c>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8" t="s">
        <v>165</v>
      </c>
      <c r="AC214" s="37" t="s">
        <v>181</v>
      </c>
      <c r="AD214" s="37"/>
      <c r="AE214" s="37"/>
      <c r="AF214" s="37"/>
      <c r="AG214" s="37"/>
      <c r="AH214" s="37"/>
      <c r="AI214" s="37"/>
    </row>
    <row r="215" spans="1:35" s="40" customFormat="1" x14ac:dyDescent="0.25">
      <c r="A215" s="37"/>
      <c r="B215" s="37" t="str">
        <f t="shared" si="1"/>
        <v>0.1  Sviluppo del settore agricolo e del sistema agroalimentare</v>
      </c>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8" t="s">
        <v>128</v>
      </c>
      <c r="AC215" s="37" t="s">
        <v>182</v>
      </c>
      <c r="AD215" s="37"/>
      <c r="AE215" s="37"/>
      <c r="AF215" s="37"/>
      <c r="AG215" s="37"/>
      <c r="AH215" s="37"/>
      <c r="AI215" s="37"/>
    </row>
    <row r="216" spans="1:35" s="40" customFormat="1" x14ac:dyDescent="0.25">
      <c r="A216" s="37"/>
      <c r="B216" s="37" t="str">
        <f t="shared" si="1"/>
        <v>0.2  Caccia e pesca</v>
      </c>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8" t="s">
        <v>163</v>
      </c>
      <c r="AC216" s="37" t="s">
        <v>183</v>
      </c>
      <c r="AD216" s="37"/>
      <c r="AE216" s="37"/>
      <c r="AF216" s="37"/>
      <c r="AG216" s="37"/>
      <c r="AH216" s="37"/>
      <c r="AI216" s="37"/>
    </row>
    <row r="217" spans="1:35" s="40" customFormat="1" x14ac:dyDescent="0.25">
      <c r="A217" s="37"/>
      <c r="B217" s="37" t="str">
        <f t="shared" si="1"/>
        <v>0.1  Fonti energetiche</v>
      </c>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8" t="s">
        <v>128</v>
      </c>
      <c r="AC217" s="37" t="s">
        <v>184</v>
      </c>
      <c r="AD217" s="37"/>
      <c r="AE217" s="37"/>
      <c r="AF217" s="37"/>
      <c r="AG217" s="37"/>
      <c r="AH217" s="37"/>
      <c r="AI217" s="37"/>
    </row>
    <row r="218" spans="1:35" s="40" customFormat="1" x14ac:dyDescent="0.25">
      <c r="A218" s="37"/>
      <c r="B218" s="37" t="str">
        <f t="shared" si="1"/>
        <v>0.1  Relazioni finanziarie con le altre autonomie territoriali</v>
      </c>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8" t="s">
        <v>128</v>
      </c>
      <c r="AC218" s="37" t="s">
        <v>185</v>
      </c>
      <c r="AD218" s="37"/>
      <c r="AE218" s="37"/>
      <c r="AF218" s="37"/>
      <c r="AG218" s="37"/>
      <c r="AH218" s="37"/>
      <c r="AI218" s="37"/>
    </row>
    <row r="219" spans="1:35" s="40" customFormat="1" x14ac:dyDescent="0.2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8"/>
      <c r="AC219" s="37"/>
      <c r="AD219" s="37"/>
      <c r="AE219" s="37"/>
      <c r="AF219" s="37"/>
      <c r="AG219" s="37"/>
      <c r="AH219" s="37"/>
      <c r="AI219" s="37"/>
    </row>
    <row r="220" spans="1:35" s="40" customFormat="1" x14ac:dyDescent="0.2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8"/>
      <c r="AC220" s="37"/>
      <c r="AD220" s="37"/>
      <c r="AE220" s="37"/>
      <c r="AF220" s="37"/>
      <c r="AG220" s="37"/>
      <c r="AH220" s="37"/>
      <c r="AI220" s="37"/>
    </row>
    <row r="221" spans="1:35" s="40" customFormat="1" x14ac:dyDescent="0.2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8"/>
      <c r="AC221" s="37"/>
      <c r="AD221" s="37"/>
      <c r="AE221" s="37"/>
      <c r="AF221" s="37"/>
      <c r="AG221" s="37"/>
      <c r="AH221" s="37"/>
      <c r="AI221" s="37"/>
    </row>
    <row r="222" spans="1:35" s="40" customFormat="1" x14ac:dyDescent="0.2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8"/>
      <c r="AC222" s="37"/>
      <c r="AD222" s="37"/>
      <c r="AE222" s="37"/>
      <c r="AF222" s="37"/>
      <c r="AG222" s="37"/>
      <c r="AH222" s="37"/>
      <c r="AI222" s="37"/>
    </row>
    <row r="223" spans="1:35" s="40" customFormat="1" x14ac:dyDescent="0.2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8"/>
      <c r="AC223" s="37"/>
      <c r="AD223" s="37"/>
      <c r="AE223" s="37"/>
      <c r="AF223" s="37"/>
      <c r="AG223" s="37"/>
      <c r="AH223" s="37"/>
      <c r="AI223" s="37"/>
    </row>
    <row r="224" spans="1:35" s="40" customFormat="1" x14ac:dyDescent="0.2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8"/>
      <c r="AC224" s="37"/>
      <c r="AD224" s="37"/>
      <c r="AE224" s="37"/>
      <c r="AF224" s="37"/>
      <c r="AG224" s="37"/>
      <c r="AH224" s="37"/>
      <c r="AI224" s="37"/>
    </row>
    <row r="225" spans="1:35" s="40" customFormat="1" x14ac:dyDescent="0.2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8"/>
      <c r="AC225" s="37"/>
      <c r="AD225" s="37"/>
      <c r="AE225" s="37"/>
      <c r="AF225" s="37"/>
      <c r="AG225" s="37"/>
      <c r="AH225" s="37"/>
      <c r="AI225" s="37"/>
    </row>
    <row r="226" spans="1:35" s="40" customFormat="1" x14ac:dyDescent="0.2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8"/>
      <c r="AC226" s="37"/>
      <c r="AD226" s="37"/>
      <c r="AE226" s="37"/>
      <c r="AF226" s="37"/>
      <c r="AG226" s="37"/>
      <c r="AH226" s="37"/>
      <c r="AI226" s="37"/>
    </row>
    <row r="227" spans="1:35" s="40" customFormat="1" x14ac:dyDescent="0.2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8"/>
      <c r="AC227" s="37"/>
      <c r="AD227" s="37"/>
      <c r="AE227" s="37"/>
      <c r="AF227" s="37"/>
      <c r="AG227" s="37"/>
      <c r="AH227" s="37"/>
      <c r="AI227" s="37"/>
    </row>
    <row r="228" spans="1:35" s="40" customFormat="1" x14ac:dyDescent="0.2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8"/>
      <c r="AC228" s="37"/>
      <c r="AD228" s="37"/>
      <c r="AE228" s="37"/>
      <c r="AF228" s="37"/>
      <c r="AG228" s="37"/>
      <c r="AH228" s="37"/>
      <c r="AI228" s="37"/>
    </row>
    <row r="229" spans="1:35" s="40" customFormat="1" x14ac:dyDescent="0.2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8"/>
      <c r="AC229" s="37"/>
      <c r="AD229" s="37"/>
      <c r="AE229" s="37"/>
      <c r="AF229" s="37"/>
      <c r="AG229" s="37"/>
      <c r="AH229" s="37"/>
      <c r="AI229" s="37"/>
    </row>
    <row r="230" spans="1:35" s="40" customFormat="1" x14ac:dyDescent="0.2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8"/>
      <c r="AC230" s="37"/>
      <c r="AD230" s="37"/>
      <c r="AE230" s="37"/>
      <c r="AF230" s="37"/>
      <c r="AG230" s="37"/>
      <c r="AH230" s="37"/>
      <c r="AI230" s="37"/>
    </row>
    <row r="231" spans="1:35" s="40" customFormat="1" x14ac:dyDescent="0.2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8"/>
      <c r="AC231" s="37"/>
      <c r="AD231" s="37"/>
      <c r="AE231" s="37"/>
      <c r="AF231" s="37"/>
      <c r="AG231" s="37"/>
      <c r="AH231" s="37"/>
      <c r="AI231" s="37"/>
    </row>
    <row r="232" spans="1:35" s="40" customFormat="1" x14ac:dyDescent="0.2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8"/>
      <c r="AC232" s="37"/>
      <c r="AD232" s="37"/>
      <c r="AE232" s="37"/>
      <c r="AF232" s="37"/>
      <c r="AG232" s="37"/>
      <c r="AH232" s="37"/>
      <c r="AI232" s="37"/>
    </row>
    <row r="233" spans="1:35" s="40" customFormat="1" x14ac:dyDescent="0.2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8"/>
      <c r="AC233" s="37"/>
      <c r="AD233" s="37"/>
      <c r="AE233" s="37"/>
      <c r="AF233" s="37"/>
      <c r="AG233" s="37"/>
      <c r="AH233" s="37"/>
      <c r="AI233" s="37"/>
    </row>
    <row r="234" spans="1:35" s="40" customFormat="1" x14ac:dyDescent="0.2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8"/>
      <c r="AC234" s="37"/>
      <c r="AD234" s="37"/>
      <c r="AE234" s="37"/>
      <c r="AF234" s="37"/>
      <c r="AG234" s="37"/>
      <c r="AH234" s="37"/>
      <c r="AI234" s="37"/>
    </row>
    <row r="235" spans="1:35" s="40" customFormat="1" x14ac:dyDescent="0.2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8"/>
      <c r="AC235" s="37"/>
      <c r="AD235" s="37"/>
      <c r="AE235" s="37"/>
      <c r="AF235" s="37"/>
      <c r="AG235" s="37"/>
      <c r="AH235" s="37"/>
      <c r="AI235" s="37"/>
    </row>
    <row r="236" spans="1:35" s="40" customFormat="1" x14ac:dyDescent="0.2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8"/>
      <c r="AC236" s="37"/>
      <c r="AD236" s="37"/>
      <c r="AE236" s="37"/>
      <c r="AF236" s="37"/>
      <c r="AG236" s="37"/>
      <c r="AH236" s="37"/>
      <c r="AI236" s="37"/>
    </row>
    <row r="237" spans="1:35" x14ac:dyDescent="0.25">
      <c r="AA237" s="37"/>
      <c r="AB237" s="38"/>
      <c r="AH237" s="37"/>
      <c r="AI237" s="37"/>
    </row>
    <row r="238" spans="1:35" x14ac:dyDescent="0.25">
      <c r="AA238" s="37"/>
      <c r="AB238" s="38"/>
      <c r="AH238" s="37"/>
      <c r="AI238" s="37"/>
    </row>
    <row r="239" spans="1:35" x14ac:dyDescent="0.25">
      <c r="AA239" s="37"/>
      <c r="AB239" s="38"/>
      <c r="AH239" s="37"/>
      <c r="AI239" s="37"/>
    </row>
    <row r="240" spans="1:35" x14ac:dyDescent="0.25">
      <c r="AA240" s="37"/>
      <c r="AB240" s="38"/>
      <c r="AH240" s="37"/>
      <c r="AI240" s="37"/>
    </row>
    <row r="241" spans="27:35" x14ac:dyDescent="0.25">
      <c r="AA241" s="37"/>
      <c r="AB241" s="38"/>
      <c r="AH241" s="37"/>
      <c r="AI241" s="37"/>
    </row>
    <row r="242" spans="27:35" x14ac:dyDescent="0.25">
      <c r="AA242" s="37"/>
      <c r="AB242" s="38"/>
      <c r="AH242" s="37"/>
      <c r="AI242" s="37"/>
    </row>
    <row r="243" spans="27:35" x14ac:dyDescent="0.25">
      <c r="AA243" s="37"/>
      <c r="AB243" s="38"/>
      <c r="AH243" s="37"/>
      <c r="AI243" s="37"/>
    </row>
    <row r="244" spans="27:35" x14ac:dyDescent="0.25">
      <c r="AA244" s="37"/>
      <c r="AB244" s="38"/>
      <c r="AH244" s="37"/>
      <c r="AI244" s="37"/>
    </row>
    <row r="245" spans="27:35" x14ac:dyDescent="0.25">
      <c r="AA245" s="37"/>
      <c r="AB245" s="38"/>
      <c r="AH245" s="37"/>
      <c r="AI245" s="37"/>
    </row>
    <row r="246" spans="27:35" x14ac:dyDescent="0.25">
      <c r="AA246" s="37"/>
      <c r="AB246" s="38"/>
      <c r="AH246" s="37"/>
      <c r="AI246" s="37"/>
    </row>
    <row r="247" spans="27:35" x14ac:dyDescent="0.25">
      <c r="AA247" s="37"/>
      <c r="AB247" s="38"/>
      <c r="AH247" s="37"/>
      <c r="AI247" s="37"/>
    </row>
    <row r="248" spans="27:35" x14ac:dyDescent="0.25">
      <c r="AA248" s="37"/>
      <c r="AB248" s="38"/>
      <c r="AH248" s="37"/>
      <c r="AI248" s="37"/>
    </row>
    <row r="249" spans="27:35" x14ac:dyDescent="0.25">
      <c r="AA249" s="37"/>
      <c r="AB249" s="38"/>
      <c r="AH249" s="37"/>
      <c r="AI249" s="37"/>
    </row>
    <row r="250" spans="27:35" x14ac:dyDescent="0.25">
      <c r="AA250" s="37"/>
      <c r="AB250" s="38"/>
      <c r="AH250" s="37"/>
      <c r="AI250" s="37"/>
    </row>
    <row r="251" spans="27:35" x14ac:dyDescent="0.25">
      <c r="AA251" s="37"/>
      <c r="AB251" s="38"/>
      <c r="AH251" s="37"/>
      <c r="AI251" s="37"/>
    </row>
    <row r="252" spans="27:35" x14ac:dyDescent="0.25">
      <c r="AA252" s="37"/>
      <c r="AB252" s="38"/>
      <c r="AH252" s="37"/>
      <c r="AI252" s="37"/>
    </row>
    <row r="253" spans="27:35" x14ac:dyDescent="0.25">
      <c r="AA253" s="37"/>
      <c r="AB253" s="38"/>
      <c r="AH253" s="37"/>
      <c r="AI253" s="37"/>
    </row>
    <row r="254" spans="27:35" x14ac:dyDescent="0.25">
      <c r="AA254" s="37"/>
      <c r="AB254" s="38"/>
      <c r="AH254" s="37"/>
      <c r="AI254" s="37"/>
    </row>
    <row r="255" spans="27:35" x14ac:dyDescent="0.25">
      <c r="AA255" s="37"/>
      <c r="AB255" s="38"/>
      <c r="AH255" s="37"/>
      <c r="AI255" s="37"/>
    </row>
    <row r="256" spans="27:35" x14ac:dyDescent="0.25">
      <c r="AA256" s="37"/>
      <c r="AB256" s="38"/>
      <c r="AH256" s="37"/>
      <c r="AI256" s="37"/>
    </row>
    <row r="257" spans="27:35" x14ac:dyDescent="0.25">
      <c r="AA257" s="37"/>
      <c r="AB257" s="38"/>
      <c r="AH257" s="37"/>
      <c r="AI257" s="37"/>
    </row>
    <row r="258" spans="27:35" x14ac:dyDescent="0.25">
      <c r="AA258" s="37"/>
      <c r="AB258" s="38"/>
      <c r="AH258" s="37"/>
      <c r="AI258" s="37"/>
    </row>
    <row r="259" spans="27:35" x14ac:dyDescent="0.25">
      <c r="AA259" s="37"/>
      <c r="AB259" s="38"/>
      <c r="AH259" s="37"/>
      <c r="AI259" s="37"/>
    </row>
    <row r="260" spans="27:35" x14ac:dyDescent="0.25">
      <c r="AA260" s="37"/>
      <c r="AB260" s="38"/>
      <c r="AH260" s="37"/>
      <c r="AI260" s="37"/>
    </row>
    <row r="261" spans="27:35" x14ac:dyDescent="0.25">
      <c r="AA261" s="37"/>
      <c r="AB261" s="38"/>
      <c r="AH261" s="37"/>
      <c r="AI261" s="37"/>
    </row>
    <row r="262" spans="27:35" x14ac:dyDescent="0.25">
      <c r="AA262" s="37"/>
      <c r="AB262" s="38"/>
      <c r="AH262" s="37"/>
      <c r="AI262" s="37"/>
    </row>
    <row r="263" spans="27:35" x14ac:dyDescent="0.25">
      <c r="AA263" s="37"/>
      <c r="AB263" s="38"/>
      <c r="AH263" s="37"/>
      <c r="AI263" s="37"/>
    </row>
    <row r="264" spans="27:35" x14ac:dyDescent="0.25">
      <c r="AA264" s="37"/>
      <c r="AB264" s="38"/>
      <c r="AH264" s="37"/>
      <c r="AI264" s="37"/>
    </row>
    <row r="265" spans="27:35" x14ac:dyDescent="0.25">
      <c r="AA265" s="37"/>
      <c r="AB265" s="38"/>
      <c r="AH265" s="37"/>
      <c r="AI265" s="37"/>
    </row>
    <row r="266" spans="27:35" x14ac:dyDescent="0.25">
      <c r="AA266" s="37"/>
      <c r="AB266" s="38"/>
      <c r="AH266" s="37"/>
      <c r="AI266" s="37"/>
    </row>
    <row r="267" spans="27:35" x14ac:dyDescent="0.25">
      <c r="AA267" s="37"/>
      <c r="AB267" s="38"/>
      <c r="AH267" s="37"/>
      <c r="AI267" s="37"/>
    </row>
    <row r="268" spans="27:35" x14ac:dyDescent="0.25">
      <c r="AA268" s="37"/>
      <c r="AB268" s="38"/>
      <c r="AH268" s="37"/>
      <c r="AI268" s="37"/>
    </row>
    <row r="269" spans="27:35" x14ac:dyDescent="0.25">
      <c r="AA269" s="37"/>
      <c r="AB269" s="38"/>
      <c r="AH269" s="37"/>
      <c r="AI269" s="37"/>
    </row>
    <row r="270" spans="27:35" x14ac:dyDescent="0.25">
      <c r="AA270" s="37"/>
      <c r="AB270" s="38"/>
      <c r="AH270" s="37"/>
      <c r="AI270" s="37"/>
    </row>
    <row r="271" spans="27:35" x14ac:dyDescent="0.25">
      <c r="AA271" s="37"/>
      <c r="AB271" s="38"/>
      <c r="AH271" s="37"/>
      <c r="AI271" s="37"/>
    </row>
    <row r="272" spans="27:35" x14ac:dyDescent="0.25">
      <c r="AA272" s="37"/>
      <c r="AB272" s="38"/>
      <c r="AH272" s="37"/>
      <c r="AI272" s="37"/>
    </row>
    <row r="273" spans="27:35" x14ac:dyDescent="0.25">
      <c r="AA273" s="37"/>
      <c r="AB273" s="38"/>
      <c r="AH273" s="37"/>
      <c r="AI273" s="37"/>
    </row>
    <row r="274" spans="27:35" x14ac:dyDescent="0.25">
      <c r="AA274" s="37"/>
      <c r="AB274" s="38"/>
      <c r="AH274" s="37"/>
      <c r="AI274" s="37"/>
    </row>
    <row r="275" spans="27:35" x14ac:dyDescent="0.25">
      <c r="AA275" s="37"/>
      <c r="AB275" s="38"/>
      <c r="AH275" s="37"/>
      <c r="AI275" s="37"/>
    </row>
    <row r="276" spans="27:35" x14ac:dyDescent="0.25">
      <c r="AA276" s="37"/>
      <c r="AB276" s="38"/>
      <c r="AH276" s="37"/>
      <c r="AI276" s="37"/>
    </row>
    <row r="277" spans="27:35" x14ac:dyDescent="0.25">
      <c r="AA277" s="37"/>
      <c r="AB277" s="38"/>
      <c r="AH277" s="37"/>
      <c r="AI277" s="37"/>
    </row>
    <row r="278" spans="27:35" x14ac:dyDescent="0.25">
      <c r="AA278" s="37"/>
      <c r="AB278" s="38"/>
      <c r="AH278" s="37"/>
      <c r="AI278" s="37"/>
    </row>
    <row r="279" spans="27:35" x14ac:dyDescent="0.25">
      <c r="AA279" s="37"/>
      <c r="AB279" s="38"/>
      <c r="AH279" s="37"/>
      <c r="AI279" s="37"/>
    </row>
    <row r="280" spans="27:35" x14ac:dyDescent="0.25">
      <c r="AA280" s="37"/>
      <c r="AB280" s="38"/>
      <c r="AH280" s="37"/>
      <c r="AI280" s="37"/>
    </row>
    <row r="281" spans="27:35" x14ac:dyDescent="0.25">
      <c r="AA281" s="37"/>
      <c r="AB281" s="38"/>
      <c r="AH281" s="37"/>
      <c r="AI281" s="37"/>
    </row>
    <row r="282" spans="27:35" x14ac:dyDescent="0.25">
      <c r="AA282" s="37"/>
      <c r="AB282" s="38"/>
      <c r="AH282" s="37"/>
      <c r="AI282" s="37"/>
    </row>
    <row r="283" spans="27:35" x14ac:dyDescent="0.25">
      <c r="AA283" s="37"/>
      <c r="AB283" s="38"/>
      <c r="AH283" s="37"/>
      <c r="AI283" s="37"/>
    </row>
    <row r="284" spans="27:35" x14ac:dyDescent="0.25">
      <c r="AA284" s="37"/>
      <c r="AB284" s="38"/>
      <c r="AH284" s="37"/>
      <c r="AI284" s="37"/>
    </row>
    <row r="285" spans="27:35" x14ac:dyDescent="0.25">
      <c r="AA285" s="37"/>
      <c r="AB285" s="38"/>
      <c r="AH285" s="37"/>
      <c r="AI285" s="37"/>
    </row>
    <row r="286" spans="27:35" x14ac:dyDescent="0.25">
      <c r="AA286" s="37"/>
      <c r="AB286" s="38"/>
      <c r="AH286" s="37"/>
      <c r="AI286" s="37"/>
    </row>
    <row r="287" spans="27:35" x14ac:dyDescent="0.25">
      <c r="AA287" s="37"/>
      <c r="AB287" s="38"/>
      <c r="AH287" s="37"/>
      <c r="AI287" s="37"/>
    </row>
    <row r="288" spans="27:35" x14ac:dyDescent="0.25">
      <c r="AA288" s="37"/>
      <c r="AB288" s="38"/>
      <c r="AH288" s="37"/>
      <c r="AI288" s="37"/>
    </row>
    <row r="289" spans="27:35" x14ac:dyDescent="0.25">
      <c r="AA289" s="37"/>
      <c r="AB289" s="38"/>
      <c r="AH289" s="37"/>
      <c r="AI289" s="37"/>
    </row>
    <row r="290" spans="27:35" x14ac:dyDescent="0.25">
      <c r="AA290" s="37"/>
      <c r="AB290" s="38"/>
      <c r="AH290" s="37"/>
      <c r="AI290" s="37"/>
    </row>
    <row r="291" spans="27:35" x14ac:dyDescent="0.25">
      <c r="AA291" s="37"/>
      <c r="AB291" s="38"/>
      <c r="AH291" s="37"/>
      <c r="AI291" s="37"/>
    </row>
    <row r="292" spans="27:35" x14ac:dyDescent="0.25">
      <c r="AA292" s="37"/>
      <c r="AB292" s="38"/>
      <c r="AH292" s="37"/>
      <c r="AI292" s="37"/>
    </row>
    <row r="293" spans="27:35" x14ac:dyDescent="0.25">
      <c r="AA293" s="37"/>
      <c r="AB293" s="38"/>
      <c r="AH293" s="37"/>
      <c r="AI293" s="37"/>
    </row>
    <row r="294" spans="27:35" x14ac:dyDescent="0.25">
      <c r="AA294" s="37"/>
      <c r="AB294" s="38"/>
      <c r="AH294" s="37"/>
      <c r="AI294" s="37"/>
    </row>
    <row r="295" spans="27:35" x14ac:dyDescent="0.25">
      <c r="AA295" s="37"/>
      <c r="AB295" s="38"/>
      <c r="AH295" s="37"/>
      <c r="AI295" s="37"/>
    </row>
    <row r="296" spans="27:35" x14ac:dyDescent="0.25">
      <c r="AA296" s="37"/>
      <c r="AB296" s="38"/>
      <c r="AH296" s="37"/>
      <c r="AI296" s="37"/>
    </row>
    <row r="297" spans="27:35" x14ac:dyDescent="0.25">
      <c r="AA297" s="37"/>
      <c r="AB297" s="38"/>
      <c r="AH297" s="37"/>
      <c r="AI297" s="37"/>
    </row>
    <row r="298" spans="27:35" x14ac:dyDescent="0.25">
      <c r="AA298" s="37"/>
      <c r="AB298" s="38"/>
      <c r="AH298" s="37"/>
      <c r="AI298" s="37"/>
    </row>
    <row r="299" spans="27:35" x14ac:dyDescent="0.25">
      <c r="AA299" s="37"/>
      <c r="AB299" s="38"/>
      <c r="AH299" s="37"/>
      <c r="AI299" s="37"/>
    </row>
    <row r="300" spans="27:35" x14ac:dyDescent="0.25">
      <c r="AA300" s="37"/>
      <c r="AB300" s="38"/>
      <c r="AH300" s="37"/>
      <c r="AI300" s="37"/>
    </row>
    <row r="301" spans="27:35" x14ac:dyDescent="0.25">
      <c r="AA301" s="37"/>
      <c r="AB301" s="38"/>
      <c r="AH301" s="37"/>
      <c r="AI301" s="37"/>
    </row>
    <row r="302" spans="27:35" x14ac:dyDescent="0.25">
      <c r="AA302" s="37"/>
      <c r="AB302" s="38"/>
      <c r="AH302" s="37"/>
      <c r="AI302" s="37"/>
    </row>
    <row r="303" spans="27:35" x14ac:dyDescent="0.25">
      <c r="AA303" s="37"/>
      <c r="AB303" s="38"/>
      <c r="AH303" s="37"/>
      <c r="AI303" s="37"/>
    </row>
    <row r="304" spans="27:35" x14ac:dyDescent="0.25">
      <c r="AA304" s="37"/>
      <c r="AB304" s="38"/>
      <c r="AH304" s="37"/>
      <c r="AI304" s="37"/>
    </row>
    <row r="305" spans="27:35" x14ac:dyDescent="0.25">
      <c r="AA305" s="37"/>
      <c r="AB305" s="38"/>
      <c r="AH305" s="37"/>
      <c r="AI305" s="37"/>
    </row>
    <row r="306" spans="27:35" x14ac:dyDescent="0.25">
      <c r="AA306" s="37"/>
      <c r="AB306" s="38"/>
      <c r="AH306" s="37"/>
      <c r="AI306" s="37"/>
    </row>
    <row r="307" spans="27:35" x14ac:dyDescent="0.25">
      <c r="AA307" s="37"/>
      <c r="AB307" s="38"/>
      <c r="AH307" s="37"/>
      <c r="AI307" s="37"/>
    </row>
    <row r="308" spans="27:35" x14ac:dyDescent="0.25">
      <c r="AA308" s="37"/>
      <c r="AB308" s="38"/>
      <c r="AH308" s="37"/>
      <c r="AI308" s="37"/>
    </row>
    <row r="309" spans="27:35" x14ac:dyDescent="0.25">
      <c r="AA309" s="37"/>
      <c r="AB309" s="38"/>
      <c r="AH309" s="37"/>
      <c r="AI309" s="37"/>
    </row>
    <row r="310" spans="27:35" x14ac:dyDescent="0.25">
      <c r="AA310" s="37"/>
      <c r="AB310" s="38"/>
      <c r="AH310" s="37"/>
      <c r="AI310" s="37"/>
    </row>
    <row r="311" spans="27:35" x14ac:dyDescent="0.25">
      <c r="AA311" s="37"/>
      <c r="AB311" s="38"/>
      <c r="AH311" s="37"/>
      <c r="AI311" s="37"/>
    </row>
    <row r="312" spans="27:35" x14ac:dyDescent="0.25">
      <c r="AA312" s="37"/>
      <c r="AB312" s="38"/>
      <c r="AH312" s="37"/>
      <c r="AI312" s="37"/>
    </row>
    <row r="313" spans="27:35" x14ac:dyDescent="0.25">
      <c r="AA313" s="37"/>
      <c r="AB313" s="38"/>
      <c r="AH313" s="37"/>
      <c r="AI313" s="37"/>
    </row>
    <row r="314" spans="27:35" x14ac:dyDescent="0.25">
      <c r="AA314" s="37"/>
      <c r="AB314" s="38"/>
      <c r="AH314" s="37"/>
      <c r="AI314" s="37"/>
    </row>
    <row r="315" spans="27:35" x14ac:dyDescent="0.25">
      <c r="AA315" s="37"/>
      <c r="AB315" s="38"/>
      <c r="AH315" s="37"/>
      <c r="AI315" s="37"/>
    </row>
    <row r="316" spans="27:35" x14ac:dyDescent="0.25">
      <c r="AA316" s="37"/>
      <c r="AB316" s="38"/>
      <c r="AH316" s="37"/>
      <c r="AI316" s="37"/>
    </row>
    <row r="317" spans="27:35" x14ac:dyDescent="0.25">
      <c r="AA317" s="37"/>
      <c r="AB317" s="38"/>
      <c r="AH317" s="37"/>
      <c r="AI317" s="37"/>
    </row>
  </sheetData>
  <mergeCells count="376">
    <mergeCell ref="A114:L114"/>
    <mergeCell ref="N114:X114"/>
    <mergeCell ref="Y114:AF114"/>
    <mergeCell ref="A112:F112"/>
    <mergeCell ref="N112:X113"/>
    <mergeCell ref="Y112:AF112"/>
    <mergeCell ref="A113:L113"/>
    <mergeCell ref="A118:AI118"/>
    <mergeCell ref="A120:F120"/>
    <mergeCell ref="G120:H120"/>
    <mergeCell ref="K120:L120"/>
    <mergeCell ref="O120:P120"/>
    <mergeCell ref="S120:T120"/>
    <mergeCell ref="B154:N154"/>
    <mergeCell ref="B155:N155"/>
    <mergeCell ref="A115:F115"/>
    <mergeCell ref="N115:X116"/>
    <mergeCell ref="Y115:AF115"/>
    <mergeCell ref="A116:L116"/>
    <mergeCell ref="V120:AH120"/>
    <mergeCell ref="B129:I129"/>
    <mergeCell ref="X106:AE106"/>
    <mergeCell ref="AF106:AI106"/>
    <mergeCell ref="A105:E109"/>
    <mergeCell ref="F105:I109"/>
    <mergeCell ref="J105:M109"/>
    <mergeCell ref="N105:W109"/>
    <mergeCell ref="X108:AE108"/>
    <mergeCell ref="AF108:AI108"/>
    <mergeCell ref="X109:AE109"/>
    <mergeCell ref="AF109:AI109"/>
    <mergeCell ref="A110:AI110"/>
    <mergeCell ref="N111:X111"/>
    <mergeCell ref="Y111:AF111"/>
    <mergeCell ref="A104:E104"/>
    <mergeCell ref="F104:I104"/>
    <mergeCell ref="J104:M104"/>
    <mergeCell ref="N104:W104"/>
    <mergeCell ref="X107:AE107"/>
    <mergeCell ref="AF107:AI107"/>
    <mergeCell ref="X104:AE104"/>
    <mergeCell ref="AF104:AI104"/>
    <mergeCell ref="X105:AE105"/>
    <mergeCell ref="AF105:AI105"/>
    <mergeCell ref="X100:AE100"/>
    <mergeCell ref="AF100:AI100"/>
    <mergeCell ref="A99:E103"/>
    <mergeCell ref="F99:I103"/>
    <mergeCell ref="J99:M103"/>
    <mergeCell ref="N99:W103"/>
    <mergeCell ref="X102:AE102"/>
    <mergeCell ref="AF102:AI102"/>
    <mergeCell ref="X103:AE103"/>
    <mergeCell ref="AF103:AI103"/>
    <mergeCell ref="A98:E98"/>
    <mergeCell ref="F98:I98"/>
    <mergeCell ref="J98:M98"/>
    <mergeCell ref="N98:W98"/>
    <mergeCell ref="X101:AE101"/>
    <mergeCell ref="AF101:AI101"/>
    <mergeCell ref="X98:AE98"/>
    <mergeCell ref="AF98:AI98"/>
    <mergeCell ref="X99:AE99"/>
    <mergeCell ref="AF99:AI99"/>
    <mergeCell ref="X94:AE94"/>
    <mergeCell ref="AF94:AI94"/>
    <mergeCell ref="A93:E97"/>
    <mergeCell ref="F93:I97"/>
    <mergeCell ref="J93:M97"/>
    <mergeCell ref="N93:W97"/>
    <mergeCell ref="X96:AE96"/>
    <mergeCell ref="AF96:AI96"/>
    <mergeCell ref="X97:AE97"/>
    <mergeCell ref="AF97:AI97"/>
    <mergeCell ref="A92:E92"/>
    <mergeCell ref="F92:I92"/>
    <mergeCell ref="J92:M92"/>
    <mergeCell ref="N92:W92"/>
    <mergeCell ref="X95:AE95"/>
    <mergeCell ref="AF95:AI95"/>
    <mergeCell ref="X92:AE92"/>
    <mergeCell ref="AF92:AI92"/>
    <mergeCell ref="X93:AE93"/>
    <mergeCell ref="AF93:AI93"/>
    <mergeCell ref="X88:AE88"/>
    <mergeCell ref="AF88:AI88"/>
    <mergeCell ref="A87:E91"/>
    <mergeCell ref="F87:I91"/>
    <mergeCell ref="J87:M91"/>
    <mergeCell ref="N87:W91"/>
    <mergeCell ref="X90:AE90"/>
    <mergeCell ref="AF90:AI90"/>
    <mergeCell ref="X91:AE91"/>
    <mergeCell ref="AF91:AI91"/>
    <mergeCell ref="A86:E86"/>
    <mergeCell ref="F86:I86"/>
    <mergeCell ref="J86:M86"/>
    <mergeCell ref="N86:W86"/>
    <mergeCell ref="X89:AE89"/>
    <mergeCell ref="AF89:AI89"/>
    <mergeCell ref="X86:AE86"/>
    <mergeCell ref="AF86:AI86"/>
    <mergeCell ref="X87:AE87"/>
    <mergeCell ref="AF87:AI87"/>
    <mergeCell ref="X82:AE82"/>
    <mergeCell ref="AF82:AI82"/>
    <mergeCell ref="A81:E85"/>
    <mergeCell ref="F81:I85"/>
    <mergeCell ref="J81:M85"/>
    <mergeCell ref="N81:W85"/>
    <mergeCell ref="X84:AE84"/>
    <mergeCell ref="AF84:AI84"/>
    <mergeCell ref="X85:AE85"/>
    <mergeCell ref="AF85:AI85"/>
    <mergeCell ref="A80:E80"/>
    <mergeCell ref="F80:I80"/>
    <mergeCell ref="J80:M80"/>
    <mergeCell ref="N80:W80"/>
    <mergeCell ref="X83:AE83"/>
    <mergeCell ref="AF83:AI83"/>
    <mergeCell ref="X80:AE80"/>
    <mergeCell ref="AF80:AI80"/>
    <mergeCell ref="X81:AE81"/>
    <mergeCell ref="AF81:AI81"/>
    <mergeCell ref="X76:AE76"/>
    <mergeCell ref="AF76:AI76"/>
    <mergeCell ref="A75:E79"/>
    <mergeCell ref="F75:I79"/>
    <mergeCell ref="J75:M79"/>
    <mergeCell ref="N75:W79"/>
    <mergeCell ref="X78:AE78"/>
    <mergeCell ref="AF78:AI78"/>
    <mergeCell ref="X79:AE79"/>
    <mergeCell ref="AF79:AI79"/>
    <mergeCell ref="A74:E74"/>
    <mergeCell ref="F74:I74"/>
    <mergeCell ref="J74:M74"/>
    <mergeCell ref="N74:W74"/>
    <mergeCell ref="X77:AE77"/>
    <mergeCell ref="AF77:AI77"/>
    <mergeCell ref="X74:AE74"/>
    <mergeCell ref="AF74:AI74"/>
    <mergeCell ref="X75:AE75"/>
    <mergeCell ref="AF75:AI75"/>
    <mergeCell ref="X70:AE70"/>
    <mergeCell ref="AF70:AI70"/>
    <mergeCell ref="A69:E73"/>
    <mergeCell ref="F69:I73"/>
    <mergeCell ref="J69:M73"/>
    <mergeCell ref="N69:W73"/>
    <mergeCell ref="X72:AE72"/>
    <mergeCell ref="AF72:AI72"/>
    <mergeCell ref="X73:AE73"/>
    <mergeCell ref="AF73:AI73"/>
    <mergeCell ref="A68:E68"/>
    <mergeCell ref="F68:I68"/>
    <mergeCell ref="J68:M68"/>
    <mergeCell ref="N68:W68"/>
    <mergeCell ref="X71:AE71"/>
    <mergeCell ref="AF71:AI71"/>
    <mergeCell ref="X68:AE68"/>
    <mergeCell ref="AF68:AI68"/>
    <mergeCell ref="X69:AE69"/>
    <mergeCell ref="AF69:AI69"/>
    <mergeCell ref="X64:AE64"/>
    <mergeCell ref="AF64:AI64"/>
    <mergeCell ref="A63:E67"/>
    <mergeCell ref="F63:I67"/>
    <mergeCell ref="J63:M67"/>
    <mergeCell ref="N63:W67"/>
    <mergeCell ref="X66:AE66"/>
    <mergeCell ref="AF66:AI66"/>
    <mergeCell ref="X67:AE67"/>
    <mergeCell ref="AF67:AI67"/>
    <mergeCell ref="A62:E62"/>
    <mergeCell ref="F62:I62"/>
    <mergeCell ref="J62:M62"/>
    <mergeCell ref="N62:W62"/>
    <mergeCell ref="X65:AE65"/>
    <mergeCell ref="AF65:AI65"/>
    <mergeCell ref="X62:AE62"/>
    <mergeCell ref="AF62:AI62"/>
    <mergeCell ref="X63:AE63"/>
    <mergeCell ref="AF63:AI63"/>
    <mergeCell ref="A57:E61"/>
    <mergeCell ref="F57:I61"/>
    <mergeCell ref="J57:M61"/>
    <mergeCell ref="N57:W61"/>
    <mergeCell ref="X60:AE60"/>
    <mergeCell ref="AF60:AI60"/>
    <mergeCell ref="X61:AE61"/>
    <mergeCell ref="AF61:AI61"/>
    <mergeCell ref="X59:AE59"/>
    <mergeCell ref="AF59:AI59"/>
    <mergeCell ref="X56:AE56"/>
    <mergeCell ref="AF56:AI56"/>
    <mergeCell ref="X57:AE57"/>
    <mergeCell ref="AF57:AI57"/>
    <mergeCell ref="X58:AE58"/>
    <mergeCell ref="AF58:AI58"/>
    <mergeCell ref="X53:AE53"/>
    <mergeCell ref="AF53:AI53"/>
    <mergeCell ref="X51:AE51"/>
    <mergeCell ref="AF51:AI51"/>
    <mergeCell ref="A56:E56"/>
    <mergeCell ref="F56:I56"/>
    <mergeCell ref="J56:M56"/>
    <mergeCell ref="N56:W56"/>
    <mergeCell ref="X52:AE52"/>
    <mergeCell ref="AF52:AI52"/>
    <mergeCell ref="A51:E55"/>
    <mergeCell ref="F51:I55"/>
    <mergeCell ref="J51:M55"/>
    <mergeCell ref="N51:W55"/>
    <mergeCell ref="X54:AE54"/>
    <mergeCell ref="AF54:AI54"/>
    <mergeCell ref="X55:AE55"/>
    <mergeCell ref="AF55:AI55"/>
    <mergeCell ref="X47:AE47"/>
    <mergeCell ref="AF47:AI47"/>
    <mergeCell ref="X46:AE46"/>
    <mergeCell ref="AF46:AI46"/>
    <mergeCell ref="A45:E49"/>
    <mergeCell ref="F45:I49"/>
    <mergeCell ref="X48:AE48"/>
    <mergeCell ref="AF48:AI48"/>
    <mergeCell ref="X49:AE49"/>
    <mergeCell ref="AF49:AI49"/>
    <mergeCell ref="J45:M49"/>
    <mergeCell ref="N45:W49"/>
    <mergeCell ref="A50:E50"/>
    <mergeCell ref="F50:I50"/>
    <mergeCell ref="J50:M50"/>
    <mergeCell ref="N50:W50"/>
    <mergeCell ref="X41:AE41"/>
    <mergeCell ref="AF41:AI41"/>
    <mergeCell ref="X43:AE43"/>
    <mergeCell ref="AF43:AI43"/>
    <mergeCell ref="X50:AE50"/>
    <mergeCell ref="AF50:AI50"/>
    <mergeCell ref="X44:AE44"/>
    <mergeCell ref="AF44:AI44"/>
    <mergeCell ref="X45:AE45"/>
    <mergeCell ref="AF45:AI45"/>
    <mergeCell ref="X39:AE39"/>
    <mergeCell ref="AF39:AI39"/>
    <mergeCell ref="X40:AE40"/>
    <mergeCell ref="AF40:AI40"/>
    <mergeCell ref="A39:E43"/>
    <mergeCell ref="F39:I43"/>
    <mergeCell ref="J39:M43"/>
    <mergeCell ref="N39:W43"/>
    <mergeCell ref="X42:AE42"/>
    <mergeCell ref="AF42:AI42"/>
    <mergeCell ref="X37:AE37"/>
    <mergeCell ref="AF37:AI37"/>
    <mergeCell ref="A38:E38"/>
    <mergeCell ref="F38:I38"/>
    <mergeCell ref="J38:M38"/>
    <mergeCell ref="N38:W38"/>
    <mergeCell ref="X38:AE38"/>
    <mergeCell ref="AF38:AI38"/>
    <mergeCell ref="A37:W37"/>
    <mergeCell ref="A29:D34"/>
    <mergeCell ref="E33:H33"/>
    <mergeCell ref="I33:M33"/>
    <mergeCell ref="N33:R33"/>
    <mergeCell ref="S33:W33"/>
    <mergeCell ref="A44:E44"/>
    <mergeCell ref="F44:I44"/>
    <mergeCell ref="J44:M44"/>
    <mergeCell ref="N44:W44"/>
    <mergeCell ref="A36:AI36"/>
    <mergeCell ref="AC28:AE28"/>
    <mergeCell ref="AF28:AG28"/>
    <mergeCell ref="A35:D35"/>
    <mergeCell ref="E35:M35"/>
    <mergeCell ref="N35:R35"/>
    <mergeCell ref="S35:W35"/>
    <mergeCell ref="X35:AE35"/>
    <mergeCell ref="AF35:AI35"/>
    <mergeCell ref="E34:H34"/>
    <mergeCell ref="I34:M34"/>
    <mergeCell ref="I30:M30"/>
    <mergeCell ref="N30:R30"/>
    <mergeCell ref="S30:W30"/>
    <mergeCell ref="X30:AI34"/>
    <mergeCell ref="E31:H31"/>
    <mergeCell ref="I31:M31"/>
    <mergeCell ref="N34:R34"/>
    <mergeCell ref="S34:W34"/>
    <mergeCell ref="AH28:AI28"/>
    <mergeCell ref="N31:R31"/>
    <mergeCell ref="S31:W31"/>
    <mergeCell ref="E32:H32"/>
    <mergeCell ref="I32:M32"/>
    <mergeCell ref="N32:R32"/>
    <mergeCell ref="S32:W32"/>
    <mergeCell ref="E29:H30"/>
    <mergeCell ref="I29:W29"/>
    <mergeCell ref="X29:AI29"/>
    <mergeCell ref="A14:D28"/>
    <mergeCell ref="E28:L28"/>
    <mergeCell ref="M28:T28"/>
    <mergeCell ref="U28:AB28"/>
    <mergeCell ref="M21:T21"/>
    <mergeCell ref="U21:AB21"/>
    <mergeCell ref="E19:L19"/>
    <mergeCell ref="M19:T19"/>
    <mergeCell ref="U19:AB19"/>
    <mergeCell ref="E21:L21"/>
    <mergeCell ref="AC21:AE21"/>
    <mergeCell ref="AF21:AG21"/>
    <mergeCell ref="AH21:AI21"/>
    <mergeCell ref="E20:L20"/>
    <mergeCell ref="M20:T20"/>
    <mergeCell ref="U20:AB20"/>
    <mergeCell ref="AC20:AE20"/>
    <mergeCell ref="AF20:AG20"/>
    <mergeCell ref="AH20:AI20"/>
    <mergeCell ref="AH19:AI19"/>
    <mergeCell ref="E18:L18"/>
    <mergeCell ref="M18:T18"/>
    <mergeCell ref="U18:AB18"/>
    <mergeCell ref="AC18:AE18"/>
    <mergeCell ref="AF18:AG18"/>
    <mergeCell ref="AH18:AI18"/>
    <mergeCell ref="AC19:AE19"/>
    <mergeCell ref="AF19:AG19"/>
    <mergeCell ref="AC14:AE14"/>
    <mergeCell ref="AF14:AG14"/>
    <mergeCell ref="E16:L16"/>
    <mergeCell ref="M16:T16"/>
    <mergeCell ref="U16:AB16"/>
    <mergeCell ref="AC16:AE16"/>
    <mergeCell ref="AF16:AG16"/>
    <mergeCell ref="AH14:AI14"/>
    <mergeCell ref="E15:L15"/>
    <mergeCell ref="M15:T15"/>
    <mergeCell ref="U15:AB15"/>
    <mergeCell ref="AC15:AE15"/>
    <mergeCell ref="AF15:AG15"/>
    <mergeCell ref="AH15:AI15"/>
    <mergeCell ref="E14:L14"/>
    <mergeCell ref="M14:T14"/>
    <mergeCell ref="U14:AB14"/>
    <mergeCell ref="AH16:AI16"/>
    <mergeCell ref="E17:L17"/>
    <mergeCell ref="M17:T17"/>
    <mergeCell ref="U17:AB17"/>
    <mergeCell ref="AC17:AE17"/>
    <mergeCell ref="AF17:AG17"/>
    <mergeCell ref="AH17:AI17"/>
    <mergeCell ref="A7:D7"/>
    <mergeCell ref="E7:AI7"/>
    <mergeCell ref="A5:D5"/>
    <mergeCell ref="E5:J5"/>
    <mergeCell ref="K5:O5"/>
    <mergeCell ref="P5:W5"/>
    <mergeCell ref="X5:AB5"/>
    <mergeCell ref="A12:AI12"/>
    <mergeCell ref="A13:D13"/>
    <mergeCell ref="E13:AI13"/>
    <mergeCell ref="AC5:AI5"/>
    <mergeCell ref="A8:D8"/>
    <mergeCell ref="E8:AI8"/>
    <mergeCell ref="A9:AI10"/>
    <mergeCell ref="A11:AI11"/>
    <mergeCell ref="A6:D6"/>
    <mergeCell ref="E6:AI6"/>
    <mergeCell ref="A1:AG1"/>
    <mergeCell ref="A2:AI2"/>
    <mergeCell ref="A3:AG3"/>
    <mergeCell ref="A4:R4"/>
    <mergeCell ref="S4:AI4"/>
    <mergeCell ref="BA5:BH5"/>
  </mergeCells>
  <phoneticPr fontId="0" type="noConversion"/>
  <dataValidations count="3">
    <dataValidation type="list" allowBlank="1" showInputMessage="1" showErrorMessage="1" sqref="E7">
      <formula1>$B$131:$B$153</formula1>
    </dataValidation>
    <dataValidation type="list" allowBlank="1" showInputMessage="1" showErrorMessage="1" sqref="E8">
      <formula1>$B$156:$B$218</formula1>
    </dataValidation>
    <dataValidation type="list" allowBlank="1" showInputMessage="1" showErrorMessage="1" sqref="A3">
      <formula1>$A$126:$A$127</formula1>
    </dataValidation>
  </dataValidations>
  <hyperlinks>
    <hyperlink ref="S147" location="'Z1'!A1" display="D1"/>
    <hyperlink ref="S148" location="'Z2'!A1" display="D2"/>
    <hyperlink ref="S238" location="'Z3'!A1" display="O2"/>
    <hyperlink ref="S239" location="'Z4'!A1" display="O3"/>
    <hyperlink ref="S240" location="'Z5'!A1" display="O4"/>
    <hyperlink ref="S242" location="'Z6'!A1" display="P1"/>
    <hyperlink ref="S243" location="'Z7'!A1" display="P2"/>
    <hyperlink ref="S244" location="'AP1'!A1" display="P3"/>
    <hyperlink ref="S245" location="'AP2'!A1" display="P4"/>
    <hyperlink ref="S246" location="'AP3'!A1" display="P5"/>
    <hyperlink ref="S248" location="'AQ1'!A1" display="Q1"/>
    <hyperlink ref="S249" location="'AQ2'!A1" display="Q2"/>
    <hyperlink ref="S250" location="'AQ3'!A1" display="Q3"/>
    <hyperlink ref="S251" location="'AQ4'!A1" display="Q4"/>
    <hyperlink ref="S252" location="'AR1'!A1" display="Q5"/>
    <hyperlink ref="S253" location="'AR2'!A1" display="Q6"/>
    <hyperlink ref="S255" location="'AR3'!A1" display="R1"/>
    <hyperlink ref="S256" location="'AS1'!A1" display="R2"/>
    <hyperlink ref="S257" location="'AS2'!A1" display="R3"/>
    <hyperlink ref="S258" location="'AS3'!A1" display="R4"/>
    <hyperlink ref="S259" location="'AN2'!A1" display="R5"/>
    <hyperlink ref="S260" location="'AN1'!A1" display="R6"/>
    <hyperlink ref="S265" location="AM.5!A1" display="S1"/>
    <hyperlink ref="S266" location="AM.4!A1" display="S2"/>
    <hyperlink ref="S267" location="AM.3!A1" display="S3"/>
    <hyperlink ref="S268" location="AM.2!A1" display="S4"/>
    <hyperlink ref="S269" location="'AM1'!A1" display="S5"/>
    <hyperlink ref="S270" location="'AL5'!A1" display="S6"/>
    <hyperlink ref="S272" location="'AL4'!A1" display="T1"/>
    <hyperlink ref="S273" location="'AL3'!A1" display="T2"/>
    <hyperlink ref="S274" location="'AL2'!A1" display="T3"/>
    <hyperlink ref="S275" location="'AL1'!A1" display="T4"/>
    <hyperlink ref="S277" location="'AH6'!A1" display="U1"/>
    <hyperlink ref="S278" location="'AH5'!A1" display="U2"/>
    <hyperlink ref="S279" location="'AH4'!A1" display="U3"/>
    <hyperlink ref="S280" location="'AH3'!A1" display="U4"/>
    <hyperlink ref="S281" location="'AH2'!A1" display="U5"/>
    <hyperlink ref="S282" location="'AH1'!A1" display="U6"/>
    <hyperlink ref="S283" location="'AG8'!A1" display="U7"/>
    <hyperlink ref="S284" location="'AG7'!A1" display="U8"/>
    <hyperlink ref="S286" location="'AG6'!A1" display="V1"/>
    <hyperlink ref="S287" location="'AG5'!A1" display="V2"/>
    <hyperlink ref="S288" location="'AG4'!A1" display="V3"/>
    <hyperlink ref="S289" location="'AG3'!A1" display="V4"/>
    <hyperlink ref="S290" location="'AG2'!A1" display="V5"/>
    <hyperlink ref="S291" location="'AG1'!A1" display="V6"/>
    <hyperlink ref="S292" location="'AF6'!A1" display="V7"/>
    <hyperlink ref="S293" location="'AF5'!A1" display="V8"/>
    <hyperlink ref="S295" location="'AF4'!A1" display="W1"/>
    <hyperlink ref="S296" location="'AF3'!A1" display="W2"/>
    <hyperlink ref="S297" location="'AF2'!A1" display="W3"/>
    <hyperlink ref="S298" location="'AF1'!A1" display="W4"/>
    <hyperlink ref="S299" location="'AE5'!A1" display="W5"/>
    <hyperlink ref="S300" location="'AE4'!A1" display="W6"/>
    <hyperlink ref="S301" location="'AE3'!A1" display="W7"/>
    <hyperlink ref="S303" location="'AE2'!A1" display="X1"/>
    <hyperlink ref="S304" location="'AE1'!A1" display="X2"/>
    <hyperlink ref="S305" location="'AD5'!A1" display="X3"/>
    <hyperlink ref="S306" location="'AD4'!A1" display="X4"/>
    <hyperlink ref="S307" location="'AD3'!A1" display="X5"/>
    <hyperlink ref="S308" location="'AD2'!A1" display="X6"/>
    <hyperlink ref="S310" location="'AD1'!A1" display="'Y1'!A1"/>
    <hyperlink ref="S311" location="'AC4'!A1" display="Y2"/>
    <hyperlink ref="S312" location="'AC3'!A1" display="Y3"/>
    <hyperlink ref="S313" location="'AC2'!A1" display="Y4"/>
    <hyperlink ref="S314" location="'AC1'!A1" display="Y5"/>
    <hyperlink ref="S315" location="'AB5'!A1" display="Y6"/>
    <hyperlink ref="S316" location="'AB4'!A1" display="Y7"/>
    <hyperlink ref="S261" location="'AB3'!A1" display="R7"/>
    <hyperlink ref="S262" location="'AB2'!A1" display="R8"/>
    <hyperlink ref="S263" location="'AB1'!A1" display="R9"/>
    <hyperlink ref="S241" location="'AA8'!A1" display="'Elenco obiettivi '!A207"/>
    <hyperlink ref="S247" location="'AA7'!A1" display="informazioni!A218"/>
    <hyperlink ref="S254" location="'AA6'!A1" display="informazioni!A229"/>
    <hyperlink ref="S264" location="'AA5'!A1" display="informazioni!A240"/>
    <hyperlink ref="S271" location="'AA4'!A1" display="informazioni!A251"/>
    <hyperlink ref="S276" location="'AA3'!A1" display="informazioni!A262"/>
    <hyperlink ref="S285" location="'AA2'!A1" display="informazioni!A273"/>
    <hyperlink ref="S294" location="'AA1'!A1" display="informazioni!A284"/>
    <hyperlink ref="S302" location="'AO1'!A1" display="informazioni!A295"/>
    <hyperlink ref="S309" location="'AV3'!A1" display="0.1"/>
    <hyperlink ref="S317" location="'AV2'!A1" display="informazioni!A317"/>
    <hyperlink ref="S123" location="'AV1'!A1" display="B14"/>
    <hyperlink ref="S122" location="'AU3'!A1" display="B13"/>
    <hyperlink ref="S117" location="'AU2'!A1" display="B21"/>
    <hyperlink ref="S119" location="'AU1'!A1" display="B23"/>
    <hyperlink ref="S121" location="'AT3'!A1" display="B25"/>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1:I17"/>
  <sheetViews>
    <sheetView workbookViewId="0">
      <selection activeCell="E6" sqref="E6"/>
    </sheetView>
  </sheetViews>
  <sheetFormatPr defaultRowHeight="15" x14ac:dyDescent="0.25"/>
  <cols>
    <col min="5" max="11" width="30.7109375" customWidth="1"/>
  </cols>
  <sheetData>
    <row r="1" spans="5:9" ht="15.75" thickBot="1" x14ac:dyDescent="0.3">
      <c r="E1" s="462" t="s">
        <v>466</v>
      </c>
      <c r="F1" s="463"/>
      <c r="G1" s="463"/>
      <c r="H1" s="463"/>
      <c r="I1" s="464"/>
    </row>
    <row r="2" spans="5:9" ht="15.75" thickBot="1" x14ac:dyDescent="0.3">
      <c r="E2" s="320" t="s">
        <v>467</v>
      </c>
      <c r="F2" s="321" t="s">
        <v>468</v>
      </c>
      <c r="G2" s="321" t="s">
        <v>469</v>
      </c>
      <c r="H2" s="465" t="s">
        <v>470</v>
      </c>
      <c r="I2" s="466"/>
    </row>
    <row r="3" spans="5:9" ht="17.25" thickBot="1" x14ac:dyDescent="0.3">
      <c r="E3" s="322" t="s">
        <v>471</v>
      </c>
      <c r="F3" s="323" t="s">
        <v>472</v>
      </c>
      <c r="G3" s="324" t="s">
        <v>473</v>
      </c>
      <c r="H3" s="323" t="s">
        <v>474</v>
      </c>
      <c r="I3" s="323" t="s">
        <v>475</v>
      </c>
    </row>
    <row r="4" spans="5:9" ht="25.5" thickBot="1" x14ac:dyDescent="0.3">
      <c r="E4" s="322" t="s">
        <v>476</v>
      </c>
      <c r="F4" s="323" t="s">
        <v>477</v>
      </c>
      <c r="G4" s="324" t="s">
        <v>473</v>
      </c>
      <c r="H4" s="325"/>
      <c r="I4" s="323" t="s">
        <v>478</v>
      </c>
    </row>
    <row r="5" spans="5:9" ht="25.5" thickBot="1" x14ac:dyDescent="0.3">
      <c r="E5" s="322" t="s">
        <v>479</v>
      </c>
      <c r="F5" s="323" t="s">
        <v>477</v>
      </c>
      <c r="G5" s="324" t="s">
        <v>473</v>
      </c>
      <c r="H5" s="323" t="s">
        <v>480</v>
      </c>
      <c r="I5" s="323" t="s">
        <v>481</v>
      </c>
    </row>
    <row r="6" spans="5:9" ht="25.5" thickBot="1" x14ac:dyDescent="0.3">
      <c r="E6" s="322" t="s">
        <v>482</v>
      </c>
      <c r="F6" s="323" t="s">
        <v>483</v>
      </c>
      <c r="G6" s="324" t="s">
        <v>473</v>
      </c>
      <c r="H6" s="323" t="s">
        <v>484</v>
      </c>
      <c r="I6" s="323" t="s">
        <v>475</v>
      </c>
    </row>
    <row r="7" spans="5:9" ht="17.25" thickBot="1" x14ac:dyDescent="0.3">
      <c r="E7" s="322" t="s">
        <v>485</v>
      </c>
      <c r="F7" s="323" t="s">
        <v>472</v>
      </c>
      <c r="G7" s="324" t="s">
        <v>473</v>
      </c>
      <c r="H7" s="325"/>
      <c r="I7" s="323" t="s">
        <v>486</v>
      </c>
    </row>
    <row r="8" spans="5:9" ht="33.75" thickBot="1" x14ac:dyDescent="0.3">
      <c r="E8" s="322" t="s">
        <v>487</v>
      </c>
      <c r="F8" s="326" t="s">
        <v>488</v>
      </c>
      <c r="G8" s="324" t="s">
        <v>489</v>
      </c>
      <c r="H8" s="325"/>
      <c r="I8" s="323" t="s">
        <v>490</v>
      </c>
    </row>
    <row r="9" spans="5:9" ht="25.5" thickBot="1" x14ac:dyDescent="0.3">
      <c r="E9" s="322" t="s">
        <v>491</v>
      </c>
      <c r="F9" s="323" t="s">
        <v>477</v>
      </c>
      <c r="G9" s="324" t="s">
        <v>473</v>
      </c>
      <c r="H9" s="325"/>
      <c r="I9" s="323" t="s">
        <v>486</v>
      </c>
    </row>
    <row r="10" spans="5:9" ht="25.5" thickBot="1" x14ac:dyDescent="0.3">
      <c r="E10" s="322" t="s">
        <v>492</v>
      </c>
      <c r="F10" s="323" t="s">
        <v>477</v>
      </c>
      <c r="G10" s="324" t="s">
        <v>473</v>
      </c>
      <c r="H10" s="323" t="s">
        <v>493</v>
      </c>
      <c r="I10" s="323" t="s">
        <v>494</v>
      </c>
    </row>
    <row r="11" spans="5:9" ht="17.25" thickBot="1" x14ac:dyDescent="0.3">
      <c r="E11" s="322" t="s">
        <v>495</v>
      </c>
      <c r="F11" s="323" t="s">
        <v>496</v>
      </c>
      <c r="G11" s="324" t="s">
        <v>473</v>
      </c>
      <c r="H11" s="325"/>
      <c r="I11" s="323" t="s">
        <v>475</v>
      </c>
    </row>
    <row r="12" spans="5:9" ht="50.25" thickBot="1" x14ac:dyDescent="0.3">
      <c r="E12" s="322" t="s">
        <v>497</v>
      </c>
      <c r="F12" s="326" t="s">
        <v>498</v>
      </c>
      <c r="G12" s="324" t="s">
        <v>499</v>
      </c>
      <c r="H12" s="323" t="s">
        <v>500</v>
      </c>
      <c r="I12" s="323" t="s">
        <v>475</v>
      </c>
    </row>
    <row r="13" spans="5:9" ht="42" thickBot="1" x14ac:dyDescent="0.3">
      <c r="E13" s="322" t="s">
        <v>501</v>
      </c>
      <c r="F13" s="323" t="s">
        <v>502</v>
      </c>
      <c r="G13" s="324" t="s">
        <v>503</v>
      </c>
      <c r="H13" s="325"/>
      <c r="I13" s="323" t="s">
        <v>486</v>
      </c>
    </row>
    <row r="14" spans="5:9" ht="25.5" thickBot="1" x14ac:dyDescent="0.3">
      <c r="E14" s="322" t="s">
        <v>504</v>
      </c>
      <c r="F14" s="323" t="s">
        <v>505</v>
      </c>
      <c r="G14" s="324" t="s">
        <v>489</v>
      </c>
      <c r="H14" s="323" t="s">
        <v>506</v>
      </c>
      <c r="I14" s="323" t="s">
        <v>475</v>
      </c>
    </row>
    <row r="15" spans="5:9" ht="17.25" thickBot="1" x14ac:dyDescent="0.3">
      <c r="E15" s="322" t="s">
        <v>507</v>
      </c>
      <c r="F15" s="323" t="s">
        <v>477</v>
      </c>
      <c r="G15" s="324" t="s">
        <v>473</v>
      </c>
      <c r="H15" s="323" t="s">
        <v>508</v>
      </c>
      <c r="I15" s="323" t="s">
        <v>475</v>
      </c>
    </row>
    <row r="16" spans="5:9" ht="15.75" thickBot="1" x14ac:dyDescent="0.3">
      <c r="E16" s="322" t="s">
        <v>509</v>
      </c>
      <c r="F16" s="323" t="s">
        <v>510</v>
      </c>
      <c r="G16" s="324" t="s">
        <v>489</v>
      </c>
      <c r="H16" s="323" t="s">
        <v>511</v>
      </c>
      <c r="I16" s="325"/>
    </row>
    <row r="17" spans="5:9" ht="17.25" thickBot="1" x14ac:dyDescent="0.3">
      <c r="E17" s="322" t="s">
        <v>512</v>
      </c>
      <c r="F17" s="326" t="s">
        <v>513</v>
      </c>
      <c r="G17" s="324" t="s">
        <v>489</v>
      </c>
      <c r="H17" s="323" t="s">
        <v>514</v>
      </c>
      <c r="I17" s="323" t="s">
        <v>515</v>
      </c>
    </row>
  </sheetData>
  <mergeCells count="2">
    <mergeCell ref="E1:I1"/>
    <mergeCell ref="H2:I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42"/>
  <sheetViews>
    <sheetView topLeftCell="A8" zoomScale="80" zoomScaleNormal="80" workbookViewId="0">
      <selection activeCell="P14" sqref="P14"/>
    </sheetView>
  </sheetViews>
  <sheetFormatPr defaultColWidth="8.85546875" defaultRowHeight="15.75" x14ac:dyDescent="0.25"/>
  <cols>
    <col min="1" max="1" width="1.28515625" style="44" customWidth="1"/>
    <col min="2" max="2" width="58.42578125" style="44" customWidth="1"/>
    <col min="3" max="3" width="62.140625" style="44" customWidth="1"/>
    <col min="4" max="17" width="6.85546875" style="44" customWidth="1"/>
    <col min="18" max="18" width="10" style="62" hidden="1" customWidth="1"/>
    <col min="19" max="19" width="9.7109375" style="62" customWidth="1"/>
    <col min="20" max="20" width="7.85546875" style="62" hidden="1" customWidth="1"/>
    <col min="21" max="21" width="10.28515625" style="63" hidden="1" customWidth="1"/>
    <col min="22" max="26" width="20.7109375" style="44" hidden="1" customWidth="1"/>
    <col min="27" max="27" width="21.140625" style="44" hidden="1" customWidth="1"/>
    <col min="28" max="28" width="1.5703125" style="44" customWidth="1"/>
    <col min="29" max="29" width="18.85546875" style="44" customWidth="1"/>
    <col min="30" max="42" width="8" style="44" customWidth="1"/>
    <col min="43" max="46" width="9.28515625" style="44" customWidth="1"/>
    <col min="47" max="74" width="8.85546875" style="44"/>
    <col min="75" max="75" width="64" style="160" customWidth="1"/>
    <col min="76" max="76" width="97.85546875" style="160" customWidth="1"/>
    <col min="77" max="16384" width="8.85546875" style="44"/>
  </cols>
  <sheetData>
    <row r="1" spans="1:76" ht="4.5" customHeight="1" thickBot="1" x14ac:dyDescent="0.3">
      <c r="A1" s="222"/>
      <c r="B1" s="207"/>
      <c r="C1" s="207"/>
      <c r="D1" s="207"/>
      <c r="E1" s="207"/>
      <c r="F1" s="207"/>
      <c r="G1" s="207"/>
      <c r="H1" s="207"/>
      <c r="I1" s="207"/>
      <c r="J1" s="207"/>
      <c r="K1" s="207"/>
      <c r="L1" s="207"/>
      <c r="M1" s="207"/>
      <c r="N1" s="207"/>
      <c r="O1" s="207"/>
      <c r="P1" s="207"/>
      <c r="Q1" s="207"/>
      <c r="R1" s="208"/>
      <c r="S1" s="208"/>
      <c r="T1" s="208"/>
      <c r="U1" s="209"/>
      <c r="V1" s="209"/>
      <c r="W1" s="209"/>
      <c r="X1" s="209"/>
      <c r="Y1" s="209"/>
      <c r="Z1" s="209"/>
      <c r="AA1" s="209"/>
      <c r="AB1" s="223"/>
      <c r="BW1" s="45" t="s">
        <v>186</v>
      </c>
      <c r="BX1" s="46" t="s">
        <v>187</v>
      </c>
    </row>
    <row r="2" spans="1:76" ht="32.25" customHeight="1" x14ac:dyDescent="0.25">
      <c r="A2" s="224"/>
      <c r="B2" s="376" t="s">
        <v>520</v>
      </c>
      <c r="C2" s="376"/>
      <c r="D2" s="376"/>
      <c r="E2" s="376"/>
      <c r="F2" s="376"/>
      <c r="G2" s="376"/>
      <c r="H2" s="376"/>
      <c r="I2" s="376"/>
      <c r="J2" s="376"/>
      <c r="K2" s="376"/>
      <c r="L2" s="376"/>
      <c r="M2" s="376"/>
      <c r="N2" s="376"/>
      <c r="O2" s="376"/>
      <c r="P2" s="376"/>
      <c r="Q2" s="376"/>
      <c r="R2" s="377"/>
      <c r="S2" s="377"/>
      <c r="T2" s="377"/>
      <c r="U2" s="377"/>
      <c r="V2" s="377"/>
      <c r="W2" s="377"/>
      <c r="X2" s="377"/>
      <c r="Y2" s="377"/>
      <c r="Z2" s="377"/>
      <c r="AA2" s="378"/>
      <c r="AB2" s="225"/>
      <c r="BW2" s="137"/>
      <c r="BX2" s="138"/>
    </row>
    <row r="3" spans="1:76" ht="9" customHeight="1" x14ac:dyDescent="0.25">
      <c r="A3" s="224"/>
      <c r="B3" s="53"/>
      <c r="C3" s="53"/>
      <c r="D3" s="53"/>
      <c r="E3" s="53"/>
      <c r="F3" s="53"/>
      <c r="G3" s="53"/>
      <c r="H3" s="53"/>
      <c r="I3" s="53"/>
      <c r="J3" s="53"/>
      <c r="K3" s="53"/>
      <c r="L3" s="53"/>
      <c r="M3" s="53"/>
      <c r="N3" s="53"/>
      <c r="O3" s="53"/>
      <c r="P3" s="53"/>
      <c r="Q3" s="53"/>
      <c r="R3" s="139"/>
      <c r="S3" s="139"/>
      <c r="T3" s="139"/>
      <c r="U3" s="42"/>
      <c r="V3" s="42"/>
      <c r="W3" s="42"/>
      <c r="X3" s="42"/>
      <c r="Y3" s="42"/>
      <c r="Z3" s="42"/>
      <c r="AA3" s="42"/>
      <c r="AB3" s="226"/>
      <c r="BW3" s="137"/>
      <c r="BX3" s="138"/>
    </row>
    <row r="4" spans="1:76" ht="36" customHeight="1" x14ac:dyDescent="0.25">
      <c r="A4" s="224"/>
      <c r="B4" s="379" t="s">
        <v>433</v>
      </c>
      <c r="C4" s="379"/>
      <c r="D4" s="379"/>
      <c r="E4" s="379"/>
      <c r="F4" s="379"/>
      <c r="G4" s="379"/>
      <c r="H4" s="379"/>
      <c r="I4" s="379"/>
      <c r="J4" s="379"/>
      <c r="K4" s="379"/>
      <c r="L4" s="379"/>
      <c r="M4" s="379"/>
      <c r="N4" s="379"/>
      <c r="O4" s="379"/>
      <c r="P4" s="379"/>
      <c r="Q4" s="379"/>
      <c r="R4" s="379"/>
      <c r="S4" s="379"/>
      <c r="T4" s="379"/>
      <c r="U4" s="379"/>
      <c r="V4" s="379"/>
      <c r="W4" s="379"/>
      <c r="X4" s="379"/>
      <c r="Y4" s="379"/>
      <c r="Z4" s="379"/>
      <c r="AA4" s="380"/>
      <c r="AB4" s="225"/>
      <c r="BW4" s="49" t="s">
        <v>190</v>
      </c>
      <c r="BX4" s="50" t="s">
        <v>191</v>
      </c>
    </row>
    <row r="5" spans="1:76" ht="11.25" customHeight="1" x14ac:dyDescent="0.25">
      <c r="A5" s="224"/>
      <c r="B5" s="53"/>
      <c r="C5" s="53"/>
      <c r="D5" s="53"/>
      <c r="E5" s="53"/>
      <c r="F5" s="53"/>
      <c r="G5" s="53"/>
      <c r="H5" s="53"/>
      <c r="I5" s="53"/>
      <c r="J5" s="53"/>
      <c r="K5" s="53"/>
      <c r="L5" s="53"/>
      <c r="M5" s="53"/>
      <c r="N5" s="53"/>
      <c r="O5" s="53"/>
      <c r="P5" s="53"/>
      <c r="Q5" s="53"/>
      <c r="R5" s="54"/>
      <c r="S5" s="139"/>
      <c r="T5" s="139"/>
      <c r="U5" s="139"/>
      <c r="V5" s="139"/>
      <c r="W5" s="139"/>
      <c r="X5" s="42"/>
      <c r="Y5" s="42"/>
      <c r="Z5" s="42"/>
      <c r="AA5" s="42"/>
      <c r="AB5" s="226"/>
      <c r="BW5" s="51" t="s">
        <v>198</v>
      </c>
      <c r="BX5" s="52" t="s">
        <v>199</v>
      </c>
    </row>
    <row r="6" spans="1:76" ht="9" hidden="1" customHeight="1" x14ac:dyDescent="0.25">
      <c r="A6" s="224"/>
      <c r="B6" s="54"/>
      <c r="C6" s="54"/>
      <c r="D6" s="54"/>
      <c r="E6" s="54"/>
      <c r="F6" s="54"/>
      <c r="G6" s="54"/>
      <c r="H6" s="54"/>
      <c r="I6" s="54"/>
      <c r="J6" s="54"/>
      <c r="K6" s="54"/>
      <c r="L6" s="54"/>
      <c r="M6" s="54"/>
      <c r="N6" s="54"/>
      <c r="O6" s="54"/>
      <c r="P6" s="54"/>
      <c r="Q6" s="54"/>
      <c r="R6" s="54"/>
      <c r="S6" s="54"/>
      <c r="T6" s="54"/>
      <c r="U6" s="54"/>
      <c r="V6" s="54"/>
      <c r="W6" s="54"/>
      <c r="X6" s="54"/>
      <c r="Y6" s="54"/>
      <c r="Z6" s="54"/>
      <c r="AA6" s="54"/>
      <c r="AB6" s="226"/>
      <c r="BW6" s="51"/>
      <c r="BX6" s="52"/>
    </row>
    <row r="7" spans="1:76" ht="22.5" customHeight="1" x14ac:dyDescent="0.25">
      <c r="A7" s="224"/>
      <c r="B7" s="366" t="s">
        <v>556</v>
      </c>
      <c r="C7" s="366"/>
      <c r="D7" s="366" t="s">
        <v>323</v>
      </c>
      <c r="E7" s="366"/>
      <c r="F7" s="366"/>
      <c r="G7" s="366"/>
      <c r="H7" s="366"/>
      <c r="I7" s="366"/>
      <c r="J7" s="366"/>
      <c r="K7" s="366"/>
      <c r="L7" s="366"/>
      <c r="M7" s="366"/>
      <c r="N7" s="366"/>
      <c r="O7" s="366"/>
      <c r="P7" s="366"/>
      <c r="Q7" s="366"/>
      <c r="R7" s="381" t="s">
        <v>264</v>
      </c>
      <c r="S7" s="381" t="s">
        <v>265</v>
      </c>
      <c r="T7" s="381" t="s">
        <v>266</v>
      </c>
      <c r="U7" s="371" t="s">
        <v>267</v>
      </c>
      <c r="V7" s="339" t="s">
        <v>268</v>
      </c>
      <c r="W7" s="339"/>
      <c r="X7" s="339"/>
      <c r="Y7" s="339"/>
      <c r="Z7" s="339"/>
      <c r="AA7" s="374" t="s">
        <v>269</v>
      </c>
      <c r="AB7" s="226"/>
      <c r="BW7" s="51" t="s">
        <v>201</v>
      </c>
      <c r="BX7" s="52" t="s">
        <v>202</v>
      </c>
    </row>
    <row r="8" spans="1:76" ht="12" customHeight="1" x14ac:dyDescent="0.25">
      <c r="A8" s="224"/>
      <c r="B8" s="366"/>
      <c r="C8" s="366"/>
      <c r="D8" s="384" t="s">
        <v>324</v>
      </c>
      <c r="E8" s="385"/>
      <c r="F8" s="385"/>
      <c r="G8" s="385"/>
      <c r="H8" s="385"/>
      <c r="I8" s="385"/>
      <c r="J8" s="386"/>
      <c r="K8" s="375" t="s">
        <v>325</v>
      </c>
      <c r="L8" s="375"/>
      <c r="M8" s="375"/>
      <c r="N8" s="375"/>
      <c r="O8" s="375"/>
      <c r="P8" s="375"/>
      <c r="Q8" s="375"/>
      <c r="R8" s="382"/>
      <c r="S8" s="382"/>
      <c r="T8" s="382"/>
      <c r="U8" s="372"/>
      <c r="V8" s="143">
        <v>1</v>
      </c>
      <c r="W8" s="143">
        <v>2</v>
      </c>
      <c r="X8" s="143">
        <v>3</v>
      </c>
      <c r="Y8" s="143">
        <v>4</v>
      </c>
      <c r="Z8" s="143">
        <v>5</v>
      </c>
      <c r="AA8" s="374"/>
      <c r="AB8" s="226"/>
      <c r="BW8" s="51" t="s">
        <v>203</v>
      </c>
      <c r="BX8" s="52" t="s">
        <v>204</v>
      </c>
    </row>
    <row r="9" spans="1:76" ht="18" customHeight="1" x14ac:dyDescent="0.25">
      <c r="A9" s="224"/>
      <c r="B9" s="366"/>
      <c r="C9" s="366"/>
      <c r="D9" s="361" t="s">
        <v>26</v>
      </c>
      <c r="E9" s="361"/>
      <c r="F9" s="361"/>
      <c r="G9" s="361" t="s">
        <v>27</v>
      </c>
      <c r="H9" s="361"/>
      <c r="I9" s="361"/>
      <c r="J9" s="387" t="s">
        <v>326</v>
      </c>
      <c r="K9" s="361" t="s">
        <v>28</v>
      </c>
      <c r="L9" s="361"/>
      <c r="M9" s="361"/>
      <c r="N9" s="361" t="s">
        <v>29</v>
      </c>
      <c r="O9" s="361"/>
      <c r="P9" s="361"/>
      <c r="Q9" s="387" t="s">
        <v>326</v>
      </c>
      <c r="R9" s="382"/>
      <c r="S9" s="382"/>
      <c r="T9" s="382"/>
      <c r="U9" s="372"/>
      <c r="V9" s="144" t="s">
        <v>232</v>
      </c>
      <c r="W9" s="144" t="s">
        <v>233</v>
      </c>
      <c r="X9" s="145" t="s">
        <v>234</v>
      </c>
      <c r="Y9" s="145" t="s">
        <v>270</v>
      </c>
      <c r="Z9" s="145" t="s">
        <v>271</v>
      </c>
      <c r="AA9" s="374"/>
      <c r="AB9" s="226"/>
      <c r="BW9" s="51" t="s">
        <v>207</v>
      </c>
      <c r="BX9" s="52" t="s">
        <v>208</v>
      </c>
    </row>
    <row r="10" spans="1:76" ht="40.5" customHeight="1" x14ac:dyDescent="0.25">
      <c r="A10" s="224"/>
      <c r="B10" s="272" t="s">
        <v>400</v>
      </c>
      <c r="C10" s="307" t="s">
        <v>401</v>
      </c>
      <c r="D10" s="228" t="s">
        <v>334</v>
      </c>
      <c r="E10" s="228" t="s">
        <v>335</v>
      </c>
      <c r="F10" s="228" t="s">
        <v>336</v>
      </c>
      <c r="G10" s="228" t="s">
        <v>334</v>
      </c>
      <c r="H10" s="228" t="s">
        <v>335</v>
      </c>
      <c r="I10" s="228" t="s">
        <v>336</v>
      </c>
      <c r="J10" s="388"/>
      <c r="K10" s="228" t="s">
        <v>334</v>
      </c>
      <c r="L10" s="228" t="s">
        <v>335</v>
      </c>
      <c r="M10" s="228" t="s">
        <v>336</v>
      </c>
      <c r="N10" s="228" t="s">
        <v>334</v>
      </c>
      <c r="O10" s="228" t="s">
        <v>335</v>
      </c>
      <c r="P10" s="228" t="s">
        <v>336</v>
      </c>
      <c r="Q10" s="388"/>
      <c r="R10" s="383"/>
      <c r="S10" s="383"/>
      <c r="T10" s="383"/>
      <c r="U10" s="373"/>
      <c r="V10" s="306" t="s">
        <v>56</v>
      </c>
      <c r="W10" s="306" t="s">
        <v>57</v>
      </c>
      <c r="X10" s="306" t="s">
        <v>243</v>
      </c>
      <c r="Y10" s="306" t="s">
        <v>244</v>
      </c>
      <c r="Z10" s="306" t="s">
        <v>245</v>
      </c>
      <c r="AA10" s="374"/>
      <c r="AB10" s="226"/>
      <c r="BW10" s="51" t="s">
        <v>215</v>
      </c>
      <c r="BX10" s="52" t="s">
        <v>216</v>
      </c>
    </row>
    <row r="11" spans="1:76" s="241" customFormat="1" ht="158.25" customHeight="1" x14ac:dyDescent="0.25">
      <c r="A11" s="229"/>
      <c r="B11" s="310" t="s">
        <v>574</v>
      </c>
      <c r="C11" s="329" t="s">
        <v>581</v>
      </c>
      <c r="D11" s="273" t="s">
        <v>50</v>
      </c>
      <c r="E11" s="274"/>
      <c r="F11" s="274"/>
      <c r="G11" s="274" t="s">
        <v>50</v>
      </c>
      <c r="H11" s="274"/>
      <c r="I11" s="274"/>
      <c r="J11" s="282">
        <f t="shared" ref="J11:J35" si="0">IF(D11="x",5,0)+IF(E11="x",3,0)+IF(F11="x",1,0)+IF(G11="x",5,0)+IF(H11="x",3,0)+IF(I11="x",1,0)</f>
        <v>10</v>
      </c>
      <c r="K11" s="274" t="s">
        <v>50</v>
      </c>
      <c r="L11" s="274"/>
      <c r="M11" s="274"/>
      <c r="N11" s="274"/>
      <c r="O11" s="274"/>
      <c r="P11" s="274" t="s">
        <v>50</v>
      </c>
      <c r="Q11" s="282">
        <f t="shared" ref="Q11:Q35" si="1">IF(K11="x",5,0)+IF(L11="x",3,0)+IF(M11="x",1,0)+IF(N11="x",1,0)+IF(O11="x",3,0)+IF(P11="x",5,0)</f>
        <v>10</v>
      </c>
      <c r="R11" s="275">
        <f t="shared" ref="R11:R35" si="2">J11+Q11</f>
        <v>20</v>
      </c>
      <c r="S11" s="280">
        <f>J11+Q11</f>
        <v>20</v>
      </c>
      <c r="T11" s="275">
        <f t="shared" ref="T11:T35" si="3">U11/100</f>
        <v>1</v>
      </c>
      <c r="U11" s="235">
        <v>100</v>
      </c>
      <c r="V11" s="236" t="str">
        <f t="shared" ref="V11:V35" si="4">IF($T11&lt;=0.2,IF($T11&gt;=0,"x",""),"")</f>
        <v/>
      </c>
      <c r="W11" s="236" t="str">
        <f t="shared" ref="W11:W35" si="5">IF(T11&lt;=0.5,IF(T11&gt;=0.21,"x",""),"")</f>
        <v/>
      </c>
      <c r="X11" s="236" t="str">
        <f t="shared" ref="X11:X35" si="6">IF(T11&lt;=0.7,IF(T11&gt;=0.51,"x",""),"")</f>
        <v/>
      </c>
      <c r="Y11" s="236" t="str">
        <f t="shared" ref="Y11:Y35" si="7">IF(T11&lt;=0.9,IF(T11&gt;=0.71,"x",""),"")</f>
        <v/>
      </c>
      <c r="Z11" s="236" t="str">
        <f t="shared" ref="Z11:Z35" si="8">IF(T11&lt;=1,IF(T11&gt;0.9,"x",""),"")</f>
        <v>x</v>
      </c>
      <c r="AA11" s="237"/>
      <c r="AB11" s="238"/>
      <c r="AC11" s="239"/>
      <c r="AD11" s="246"/>
      <c r="AE11" s="246"/>
      <c r="AF11" s="239"/>
      <c r="AG11" s="239"/>
      <c r="AH11" s="239"/>
      <c r="AI11" s="239"/>
      <c r="AJ11" s="239"/>
      <c r="AK11" s="239"/>
      <c r="AL11" s="239"/>
      <c r="AM11" s="239"/>
      <c r="AN11" s="239"/>
      <c r="AO11" s="239"/>
      <c r="AP11" s="239"/>
      <c r="AQ11" s="239"/>
      <c r="AR11" s="239"/>
      <c r="AS11" s="239"/>
      <c r="AT11" s="239"/>
      <c r="AU11" s="239"/>
      <c r="AV11" s="239"/>
      <c r="AW11" s="239"/>
      <c r="AX11" s="239"/>
      <c r="AY11" s="239"/>
      <c r="AZ11" s="239"/>
      <c r="BA11" s="239"/>
      <c r="BB11" s="240"/>
      <c r="BW11" s="242" t="s">
        <v>217</v>
      </c>
      <c r="BX11" s="243" t="s">
        <v>218</v>
      </c>
    </row>
    <row r="12" spans="1:76" s="241" customFormat="1" ht="70.150000000000006" customHeight="1" x14ac:dyDescent="0.25">
      <c r="A12" s="229"/>
      <c r="B12" s="311" t="s">
        <v>575</v>
      </c>
      <c r="C12" s="311" t="s">
        <v>576</v>
      </c>
      <c r="D12" s="273" t="s">
        <v>50</v>
      </c>
      <c r="E12" s="274"/>
      <c r="F12" s="274"/>
      <c r="G12" s="274" t="s">
        <v>50</v>
      </c>
      <c r="H12" s="274"/>
      <c r="I12" s="274"/>
      <c r="J12" s="282">
        <f t="shared" si="0"/>
        <v>10</v>
      </c>
      <c r="K12" s="274" t="s">
        <v>50</v>
      </c>
      <c r="L12" s="274"/>
      <c r="M12" s="274"/>
      <c r="N12" s="274"/>
      <c r="O12" s="274" t="s">
        <v>50</v>
      </c>
      <c r="P12" s="274"/>
      <c r="Q12" s="282">
        <f t="shared" si="1"/>
        <v>8</v>
      </c>
      <c r="R12" s="275">
        <f t="shared" si="2"/>
        <v>18</v>
      </c>
      <c r="S12" s="280">
        <f t="shared" ref="S12:S35" si="9">J12+Q12</f>
        <v>18</v>
      </c>
      <c r="T12" s="275">
        <f t="shared" si="3"/>
        <v>0</v>
      </c>
      <c r="U12" s="278"/>
      <c r="V12" s="236" t="str">
        <f t="shared" si="4"/>
        <v>x</v>
      </c>
      <c r="W12" s="236" t="str">
        <f t="shared" si="5"/>
        <v/>
      </c>
      <c r="X12" s="236" t="str">
        <f t="shared" si="6"/>
        <v/>
      </c>
      <c r="Y12" s="236" t="str">
        <f t="shared" si="7"/>
        <v/>
      </c>
      <c r="Z12" s="236" t="str">
        <f t="shared" si="8"/>
        <v/>
      </c>
      <c r="AA12" s="237"/>
      <c r="AB12" s="238"/>
      <c r="BW12" s="242" t="s">
        <v>272</v>
      </c>
      <c r="BX12" s="243" t="s">
        <v>273</v>
      </c>
    </row>
    <row r="13" spans="1:76" s="241" customFormat="1" ht="86.45" customHeight="1" x14ac:dyDescent="0.25">
      <c r="A13" s="229"/>
      <c r="B13" s="310" t="s">
        <v>577</v>
      </c>
      <c r="C13" s="310" t="s">
        <v>578</v>
      </c>
      <c r="D13" s="273" t="s">
        <v>50</v>
      </c>
      <c r="E13" s="274"/>
      <c r="F13" s="274"/>
      <c r="G13" s="274" t="s">
        <v>50</v>
      </c>
      <c r="H13" s="274"/>
      <c r="I13" s="274"/>
      <c r="J13" s="282">
        <f t="shared" si="0"/>
        <v>10</v>
      </c>
      <c r="K13" s="274" t="s">
        <v>50</v>
      </c>
      <c r="L13" s="274"/>
      <c r="M13" s="274"/>
      <c r="N13" s="274"/>
      <c r="O13" s="274"/>
      <c r="P13" s="274" t="s">
        <v>434</v>
      </c>
      <c r="Q13" s="282">
        <f t="shared" si="1"/>
        <v>10</v>
      </c>
      <c r="R13" s="275">
        <f t="shared" si="2"/>
        <v>20</v>
      </c>
      <c r="S13" s="280">
        <f t="shared" si="9"/>
        <v>20</v>
      </c>
      <c r="T13" s="275">
        <f t="shared" si="3"/>
        <v>1</v>
      </c>
      <c r="U13" s="235">
        <v>100</v>
      </c>
      <c r="V13" s="236" t="str">
        <f t="shared" si="4"/>
        <v/>
      </c>
      <c r="W13" s="236" t="str">
        <f t="shared" si="5"/>
        <v/>
      </c>
      <c r="X13" s="236" t="str">
        <f t="shared" si="6"/>
        <v/>
      </c>
      <c r="Y13" s="236" t="str">
        <f t="shared" si="7"/>
        <v/>
      </c>
      <c r="Z13" s="236" t="str">
        <f t="shared" si="8"/>
        <v>x</v>
      </c>
      <c r="AA13" s="237"/>
      <c r="AB13" s="238"/>
      <c r="AC13" s="239"/>
      <c r="AD13" s="246"/>
      <c r="AE13" s="246"/>
      <c r="AF13" s="239"/>
      <c r="AG13" s="239"/>
      <c r="AH13" s="239"/>
      <c r="AI13" s="239"/>
      <c r="AJ13" s="239"/>
      <c r="AK13" s="239"/>
      <c r="AL13" s="239"/>
      <c r="AM13" s="239"/>
      <c r="AN13" s="239"/>
      <c r="AO13" s="239"/>
      <c r="AP13" s="239"/>
      <c r="AQ13" s="239"/>
      <c r="AR13" s="239"/>
      <c r="AS13" s="239"/>
      <c r="AT13" s="239"/>
      <c r="AU13" s="239"/>
      <c r="AV13" s="239"/>
      <c r="AW13" s="239"/>
      <c r="AX13" s="239"/>
      <c r="AY13" s="239"/>
      <c r="AZ13" s="239"/>
      <c r="BA13" s="239"/>
      <c r="BB13" s="240"/>
      <c r="BW13" s="242" t="s">
        <v>217</v>
      </c>
      <c r="BX13" s="243" t="s">
        <v>218</v>
      </c>
    </row>
    <row r="14" spans="1:76" s="241" customFormat="1" ht="66" customHeight="1" x14ac:dyDescent="0.25">
      <c r="A14" s="229"/>
      <c r="B14" s="314" t="s">
        <v>579</v>
      </c>
      <c r="C14" s="314" t="s">
        <v>580</v>
      </c>
      <c r="D14" s="273" t="s">
        <v>50</v>
      </c>
      <c r="E14" s="274"/>
      <c r="F14" s="274"/>
      <c r="G14" s="274" t="s">
        <v>50</v>
      </c>
      <c r="H14" s="274"/>
      <c r="I14" s="274"/>
      <c r="J14" s="282">
        <f t="shared" si="0"/>
        <v>10</v>
      </c>
      <c r="K14" s="274" t="s">
        <v>50</v>
      </c>
      <c r="L14" s="274"/>
      <c r="M14" s="274"/>
      <c r="N14" s="274"/>
      <c r="O14" s="274" t="s">
        <v>50</v>
      </c>
      <c r="P14" s="274"/>
      <c r="Q14" s="282">
        <f t="shared" si="1"/>
        <v>8</v>
      </c>
      <c r="R14" s="275">
        <f t="shared" si="2"/>
        <v>18</v>
      </c>
      <c r="S14" s="280">
        <f t="shared" si="9"/>
        <v>18</v>
      </c>
      <c r="T14" s="275">
        <f t="shared" si="3"/>
        <v>1</v>
      </c>
      <c r="U14" s="235">
        <v>100</v>
      </c>
      <c r="V14" s="236" t="str">
        <f t="shared" si="4"/>
        <v/>
      </c>
      <c r="W14" s="236" t="str">
        <f t="shared" si="5"/>
        <v/>
      </c>
      <c r="X14" s="236" t="str">
        <f t="shared" si="6"/>
        <v/>
      </c>
      <c r="Y14" s="236" t="str">
        <f t="shared" si="7"/>
        <v/>
      </c>
      <c r="Z14" s="236" t="str">
        <f t="shared" si="8"/>
        <v>x</v>
      </c>
      <c r="AA14" s="237"/>
      <c r="AB14" s="238"/>
      <c r="AC14" s="239"/>
      <c r="AD14" s="246"/>
      <c r="AE14" s="246"/>
      <c r="AF14" s="239"/>
      <c r="AG14" s="239"/>
      <c r="AH14" s="239"/>
      <c r="AI14" s="239"/>
      <c r="AJ14" s="239"/>
      <c r="AK14" s="239"/>
      <c r="AL14" s="239"/>
      <c r="AM14" s="239"/>
      <c r="AN14" s="239"/>
      <c r="AO14" s="239"/>
      <c r="AP14" s="239"/>
      <c r="AQ14" s="239"/>
      <c r="AR14" s="239"/>
      <c r="AS14" s="239"/>
      <c r="AT14" s="239"/>
      <c r="AU14" s="239"/>
      <c r="AV14" s="239"/>
      <c r="AW14" s="239"/>
      <c r="AX14" s="239"/>
      <c r="AY14" s="239"/>
      <c r="AZ14" s="239"/>
      <c r="BA14" s="239"/>
      <c r="BB14" s="240"/>
      <c r="BW14" s="242" t="s">
        <v>217</v>
      </c>
      <c r="BX14" s="243" t="s">
        <v>218</v>
      </c>
    </row>
    <row r="15" spans="1:76" s="241" customFormat="1" ht="47.45" customHeight="1" x14ac:dyDescent="0.25">
      <c r="A15" s="229"/>
      <c r="B15" s="308"/>
      <c r="C15" s="308"/>
      <c r="D15" s="273"/>
      <c r="E15" s="274"/>
      <c r="F15" s="274"/>
      <c r="G15" s="274"/>
      <c r="H15" s="274"/>
      <c r="I15" s="274"/>
      <c r="J15" s="282">
        <f t="shared" si="0"/>
        <v>0</v>
      </c>
      <c r="K15" s="274"/>
      <c r="L15" s="274"/>
      <c r="M15" s="274"/>
      <c r="N15" s="274"/>
      <c r="O15" s="274"/>
      <c r="P15" s="274"/>
      <c r="Q15" s="282">
        <f t="shared" si="1"/>
        <v>0</v>
      </c>
      <c r="R15" s="275">
        <f t="shared" si="2"/>
        <v>0</v>
      </c>
      <c r="S15" s="280">
        <f t="shared" si="9"/>
        <v>0</v>
      </c>
      <c r="T15" s="275">
        <f t="shared" si="3"/>
        <v>1</v>
      </c>
      <c r="U15" s="235">
        <v>100</v>
      </c>
      <c r="V15" s="236" t="str">
        <f t="shared" si="4"/>
        <v/>
      </c>
      <c r="W15" s="236" t="str">
        <f t="shared" si="5"/>
        <v/>
      </c>
      <c r="X15" s="236" t="str">
        <f t="shared" si="6"/>
        <v/>
      </c>
      <c r="Y15" s="236" t="str">
        <f t="shared" si="7"/>
        <v/>
      </c>
      <c r="Z15" s="236" t="str">
        <f t="shared" si="8"/>
        <v>x</v>
      </c>
      <c r="AA15" s="237"/>
      <c r="AB15" s="238"/>
      <c r="AC15" s="239"/>
      <c r="AD15" s="246"/>
      <c r="AE15" s="246"/>
      <c r="AF15" s="239"/>
      <c r="AG15" s="239"/>
      <c r="AH15" s="239"/>
      <c r="AI15" s="239"/>
      <c r="AJ15" s="239"/>
      <c r="AK15" s="239"/>
      <c r="AL15" s="239"/>
      <c r="AM15" s="239"/>
      <c r="AN15" s="239"/>
      <c r="AO15" s="239"/>
      <c r="AP15" s="239"/>
      <c r="AQ15" s="239"/>
      <c r="AR15" s="239"/>
      <c r="AS15" s="239"/>
      <c r="AT15" s="239"/>
      <c r="AU15" s="239"/>
      <c r="AV15" s="239"/>
      <c r="AW15" s="239"/>
      <c r="AX15" s="239"/>
      <c r="AY15" s="239"/>
      <c r="AZ15" s="239"/>
      <c r="BA15" s="239"/>
      <c r="BB15" s="240"/>
      <c r="BW15" s="242" t="s">
        <v>217</v>
      </c>
      <c r="BX15" s="243" t="s">
        <v>218</v>
      </c>
    </row>
    <row r="16" spans="1:76" s="241" customFormat="1" ht="26.25" customHeight="1" x14ac:dyDescent="0.25">
      <c r="A16" s="229"/>
      <c r="B16" s="309"/>
      <c r="C16" s="309"/>
      <c r="D16" s="273"/>
      <c r="E16" s="274"/>
      <c r="F16" s="274"/>
      <c r="G16" s="274"/>
      <c r="H16" s="274"/>
      <c r="I16" s="274"/>
      <c r="J16" s="282">
        <f t="shared" si="0"/>
        <v>0</v>
      </c>
      <c r="K16" s="274"/>
      <c r="L16" s="274"/>
      <c r="M16" s="274"/>
      <c r="N16" s="274"/>
      <c r="O16" s="274"/>
      <c r="P16" s="274"/>
      <c r="Q16" s="282">
        <f t="shared" si="1"/>
        <v>0</v>
      </c>
      <c r="R16" s="275">
        <f t="shared" si="2"/>
        <v>0</v>
      </c>
      <c r="S16" s="280">
        <f t="shared" si="9"/>
        <v>0</v>
      </c>
      <c r="T16" s="275">
        <f t="shared" si="3"/>
        <v>1</v>
      </c>
      <c r="U16" s="235">
        <v>100</v>
      </c>
      <c r="V16" s="236" t="str">
        <f t="shared" si="4"/>
        <v/>
      </c>
      <c r="W16" s="236" t="str">
        <f t="shared" si="5"/>
        <v/>
      </c>
      <c r="X16" s="236" t="str">
        <f t="shared" si="6"/>
        <v/>
      </c>
      <c r="Y16" s="236" t="str">
        <f t="shared" si="7"/>
        <v/>
      </c>
      <c r="Z16" s="236" t="str">
        <f t="shared" si="8"/>
        <v>x</v>
      </c>
      <c r="AA16" s="237"/>
      <c r="AB16" s="238"/>
      <c r="AC16" s="239"/>
      <c r="AD16" s="246"/>
      <c r="AE16" s="246"/>
      <c r="AF16" s="239"/>
      <c r="AG16" s="239"/>
      <c r="AH16" s="239"/>
      <c r="AI16" s="239"/>
      <c r="AJ16" s="239"/>
      <c r="AK16" s="239"/>
      <c r="AL16" s="239"/>
      <c r="AM16" s="239"/>
      <c r="AN16" s="239"/>
      <c r="AO16" s="239"/>
      <c r="AP16" s="239"/>
      <c r="AQ16" s="239"/>
      <c r="AR16" s="239"/>
      <c r="AS16" s="239"/>
      <c r="AT16" s="239"/>
      <c r="AU16" s="239"/>
      <c r="AV16" s="239"/>
      <c r="AW16" s="239"/>
      <c r="AX16" s="239"/>
      <c r="AY16" s="239"/>
      <c r="AZ16" s="239"/>
      <c r="BA16" s="239"/>
      <c r="BB16" s="240"/>
      <c r="BW16" s="242" t="s">
        <v>217</v>
      </c>
      <c r="BX16" s="243" t="s">
        <v>218</v>
      </c>
    </row>
    <row r="17" spans="1:76" s="241" customFormat="1" ht="26.25" customHeight="1" x14ac:dyDescent="0.25">
      <c r="A17" s="229"/>
      <c r="B17" s="309"/>
      <c r="C17" s="309"/>
      <c r="D17" s="276"/>
      <c r="E17" s="277"/>
      <c r="F17" s="277"/>
      <c r="G17" s="277"/>
      <c r="H17" s="277"/>
      <c r="I17" s="277"/>
      <c r="J17" s="282">
        <f t="shared" si="0"/>
        <v>0</v>
      </c>
      <c r="K17" s="277"/>
      <c r="L17" s="277"/>
      <c r="M17" s="277"/>
      <c r="N17" s="277"/>
      <c r="O17" s="277"/>
      <c r="P17" s="277"/>
      <c r="Q17" s="282">
        <f t="shared" si="1"/>
        <v>0</v>
      </c>
      <c r="R17" s="275">
        <f t="shared" si="2"/>
        <v>0</v>
      </c>
      <c r="S17" s="280">
        <f t="shared" si="9"/>
        <v>0</v>
      </c>
      <c r="T17" s="275">
        <f t="shared" si="3"/>
        <v>1</v>
      </c>
      <c r="U17" s="235">
        <v>100</v>
      </c>
      <c r="V17" s="236" t="str">
        <f t="shared" si="4"/>
        <v/>
      </c>
      <c r="W17" s="236" t="str">
        <f t="shared" si="5"/>
        <v/>
      </c>
      <c r="X17" s="236" t="str">
        <f t="shared" si="6"/>
        <v/>
      </c>
      <c r="Y17" s="236" t="str">
        <f t="shared" si="7"/>
        <v/>
      </c>
      <c r="Z17" s="236" t="str">
        <f t="shared" si="8"/>
        <v>x</v>
      </c>
      <c r="AA17" s="237"/>
      <c r="AB17" s="238"/>
      <c r="AC17" s="239"/>
      <c r="AD17" s="246"/>
      <c r="AE17" s="246"/>
      <c r="AF17" s="239"/>
      <c r="AG17" s="239"/>
      <c r="AH17" s="239"/>
      <c r="AI17" s="239"/>
      <c r="AJ17" s="239"/>
      <c r="AK17" s="239"/>
      <c r="AL17" s="239"/>
      <c r="AM17" s="239"/>
      <c r="AN17" s="239"/>
      <c r="AO17" s="239"/>
      <c r="AP17" s="239"/>
      <c r="AQ17" s="239"/>
      <c r="AR17" s="239"/>
      <c r="AS17" s="239"/>
      <c r="AT17" s="239"/>
      <c r="AU17" s="239"/>
      <c r="AV17" s="239"/>
      <c r="AW17" s="239"/>
      <c r="AX17" s="239"/>
      <c r="AY17" s="239"/>
      <c r="AZ17" s="239"/>
      <c r="BA17" s="239"/>
      <c r="BB17" s="240"/>
      <c r="BW17" s="242"/>
      <c r="BX17" s="243"/>
    </row>
    <row r="18" spans="1:76" s="241" customFormat="1" ht="26.25" customHeight="1" x14ac:dyDescent="0.25">
      <c r="A18" s="229"/>
      <c r="B18" s="309"/>
      <c r="C18" s="309"/>
      <c r="D18" s="276"/>
      <c r="E18" s="277"/>
      <c r="F18" s="277"/>
      <c r="G18" s="277"/>
      <c r="H18" s="277"/>
      <c r="I18" s="277"/>
      <c r="J18" s="282">
        <f t="shared" si="0"/>
        <v>0</v>
      </c>
      <c r="K18" s="277"/>
      <c r="L18" s="277"/>
      <c r="M18" s="277"/>
      <c r="N18" s="277"/>
      <c r="O18" s="277"/>
      <c r="P18" s="277"/>
      <c r="Q18" s="282">
        <f t="shared" si="1"/>
        <v>0</v>
      </c>
      <c r="R18" s="275">
        <f t="shared" si="2"/>
        <v>0</v>
      </c>
      <c r="S18" s="280">
        <f t="shared" si="9"/>
        <v>0</v>
      </c>
      <c r="T18" s="275">
        <f t="shared" si="3"/>
        <v>0</v>
      </c>
      <c r="U18" s="278"/>
      <c r="V18" s="236" t="str">
        <f t="shared" si="4"/>
        <v>x</v>
      </c>
      <c r="W18" s="236" t="str">
        <f t="shared" si="5"/>
        <v/>
      </c>
      <c r="X18" s="236" t="str">
        <f t="shared" si="6"/>
        <v/>
      </c>
      <c r="Y18" s="236" t="str">
        <f t="shared" si="7"/>
        <v/>
      </c>
      <c r="Z18" s="236" t="str">
        <f t="shared" si="8"/>
        <v/>
      </c>
      <c r="AA18" s="237"/>
      <c r="AB18" s="238"/>
      <c r="AC18" s="239"/>
      <c r="AD18" s="246"/>
      <c r="AE18" s="246"/>
      <c r="AF18" s="239"/>
      <c r="AG18" s="239"/>
      <c r="AH18" s="239"/>
      <c r="AI18" s="239"/>
      <c r="AJ18" s="239"/>
      <c r="AK18" s="239"/>
      <c r="AL18" s="239"/>
      <c r="AM18" s="239"/>
      <c r="AN18" s="239"/>
      <c r="AO18" s="239"/>
      <c r="AP18" s="239"/>
      <c r="AQ18" s="239"/>
      <c r="AR18" s="239"/>
      <c r="AS18" s="239"/>
      <c r="AT18" s="239"/>
      <c r="AU18" s="239"/>
      <c r="AV18" s="239"/>
      <c r="AW18" s="239"/>
      <c r="AX18" s="239"/>
      <c r="AY18" s="239"/>
      <c r="AZ18" s="239"/>
      <c r="BA18" s="239"/>
      <c r="BB18" s="240"/>
      <c r="BW18" s="242"/>
      <c r="BX18" s="243"/>
    </row>
    <row r="19" spans="1:76" s="241" customFormat="1" ht="26.25" customHeight="1" x14ac:dyDescent="0.25">
      <c r="A19" s="229"/>
      <c r="B19" s="309"/>
      <c r="C19" s="309"/>
      <c r="D19" s="273"/>
      <c r="E19" s="274"/>
      <c r="F19" s="274"/>
      <c r="G19" s="274"/>
      <c r="H19" s="274"/>
      <c r="I19" s="274"/>
      <c r="J19" s="282">
        <f t="shared" si="0"/>
        <v>0</v>
      </c>
      <c r="K19" s="274"/>
      <c r="L19" s="274"/>
      <c r="M19" s="274"/>
      <c r="N19" s="274"/>
      <c r="O19" s="274"/>
      <c r="P19" s="274"/>
      <c r="Q19" s="282">
        <f t="shared" si="1"/>
        <v>0</v>
      </c>
      <c r="R19" s="275">
        <f t="shared" si="2"/>
        <v>0</v>
      </c>
      <c r="S19" s="280">
        <f t="shared" si="9"/>
        <v>0</v>
      </c>
      <c r="T19" s="275">
        <f t="shared" si="3"/>
        <v>0</v>
      </c>
      <c r="U19" s="278"/>
      <c r="V19" s="236" t="str">
        <f t="shared" si="4"/>
        <v>x</v>
      </c>
      <c r="W19" s="236" t="str">
        <f t="shared" si="5"/>
        <v/>
      </c>
      <c r="X19" s="236" t="str">
        <f t="shared" si="6"/>
        <v/>
      </c>
      <c r="Y19" s="236" t="str">
        <f t="shared" si="7"/>
        <v/>
      </c>
      <c r="Z19" s="236" t="str">
        <f t="shared" si="8"/>
        <v/>
      </c>
      <c r="AA19" s="237"/>
      <c r="AB19" s="238"/>
      <c r="BW19" s="242" t="s">
        <v>272</v>
      </c>
      <c r="BX19" s="243" t="s">
        <v>273</v>
      </c>
    </row>
    <row r="20" spans="1:76" s="241" customFormat="1" ht="26.25" customHeight="1" x14ac:dyDescent="0.25">
      <c r="A20" s="229"/>
      <c r="B20" s="309"/>
      <c r="C20" s="309"/>
      <c r="D20" s="273"/>
      <c r="E20" s="274"/>
      <c r="F20" s="274"/>
      <c r="G20" s="274"/>
      <c r="H20" s="274"/>
      <c r="I20" s="274"/>
      <c r="J20" s="282">
        <f t="shared" si="0"/>
        <v>0</v>
      </c>
      <c r="K20" s="274"/>
      <c r="L20" s="274"/>
      <c r="M20" s="274"/>
      <c r="N20" s="274"/>
      <c r="O20" s="274"/>
      <c r="P20" s="274"/>
      <c r="Q20" s="282">
        <f t="shared" si="1"/>
        <v>0</v>
      </c>
      <c r="R20" s="275">
        <f t="shared" si="2"/>
        <v>0</v>
      </c>
      <c r="S20" s="280">
        <f t="shared" si="9"/>
        <v>0</v>
      </c>
      <c r="T20" s="275">
        <f t="shared" si="3"/>
        <v>1</v>
      </c>
      <c r="U20" s="235">
        <v>100</v>
      </c>
      <c r="V20" s="236" t="str">
        <f t="shared" si="4"/>
        <v/>
      </c>
      <c r="W20" s="236" t="str">
        <f t="shared" si="5"/>
        <v/>
      </c>
      <c r="X20" s="236" t="str">
        <f t="shared" si="6"/>
        <v/>
      </c>
      <c r="Y20" s="236" t="str">
        <f t="shared" si="7"/>
        <v/>
      </c>
      <c r="Z20" s="236" t="str">
        <f t="shared" si="8"/>
        <v>x</v>
      </c>
      <c r="AA20" s="237"/>
      <c r="AB20" s="238"/>
      <c r="AC20" s="239"/>
      <c r="AD20" s="246"/>
      <c r="AE20" s="246"/>
      <c r="AF20" s="239"/>
      <c r="AG20" s="239"/>
      <c r="AH20" s="239"/>
      <c r="AI20" s="239"/>
      <c r="AJ20" s="239"/>
      <c r="AK20" s="239"/>
      <c r="AL20" s="239"/>
      <c r="AM20" s="239"/>
      <c r="AN20" s="239"/>
      <c r="AO20" s="239"/>
      <c r="AP20" s="239"/>
      <c r="AQ20" s="239"/>
      <c r="AR20" s="239"/>
      <c r="AS20" s="239"/>
      <c r="AT20" s="239"/>
      <c r="AU20" s="239"/>
      <c r="AV20" s="239"/>
      <c r="AW20" s="239"/>
      <c r="AX20" s="239"/>
      <c r="AY20" s="239"/>
      <c r="AZ20" s="239"/>
      <c r="BA20" s="239"/>
      <c r="BB20" s="240"/>
      <c r="BW20" s="242" t="s">
        <v>217</v>
      </c>
      <c r="BX20" s="243" t="s">
        <v>218</v>
      </c>
    </row>
    <row r="21" spans="1:76" s="241" customFormat="1" ht="26.25" customHeight="1" x14ac:dyDescent="0.25">
      <c r="A21" s="229"/>
      <c r="B21" s="309"/>
      <c r="C21" s="309"/>
      <c r="D21" s="276"/>
      <c r="E21" s="277"/>
      <c r="F21" s="277"/>
      <c r="G21" s="277"/>
      <c r="H21" s="277"/>
      <c r="I21" s="277"/>
      <c r="J21" s="282">
        <f t="shared" si="0"/>
        <v>0</v>
      </c>
      <c r="K21" s="277"/>
      <c r="L21" s="277"/>
      <c r="M21" s="277"/>
      <c r="N21" s="277"/>
      <c r="O21" s="277"/>
      <c r="P21" s="277"/>
      <c r="Q21" s="282">
        <f t="shared" si="1"/>
        <v>0</v>
      </c>
      <c r="R21" s="275">
        <f t="shared" si="2"/>
        <v>0</v>
      </c>
      <c r="S21" s="280">
        <f t="shared" si="9"/>
        <v>0</v>
      </c>
      <c r="T21" s="275">
        <f t="shared" si="3"/>
        <v>1</v>
      </c>
      <c r="U21" s="235">
        <v>100</v>
      </c>
      <c r="V21" s="236" t="str">
        <f t="shared" si="4"/>
        <v/>
      </c>
      <c r="W21" s="236" t="str">
        <f t="shared" si="5"/>
        <v/>
      </c>
      <c r="X21" s="236" t="str">
        <f t="shared" si="6"/>
        <v/>
      </c>
      <c r="Y21" s="236" t="str">
        <f t="shared" si="7"/>
        <v/>
      </c>
      <c r="Z21" s="236" t="str">
        <f t="shared" si="8"/>
        <v>x</v>
      </c>
      <c r="AA21" s="237"/>
      <c r="AB21" s="238"/>
      <c r="AC21" s="239"/>
      <c r="AD21" s="246"/>
      <c r="AE21" s="246"/>
      <c r="AF21" s="239"/>
      <c r="AG21" s="239"/>
      <c r="AH21" s="239"/>
      <c r="AI21" s="239"/>
      <c r="AJ21" s="239"/>
      <c r="AK21" s="239"/>
      <c r="AL21" s="239"/>
      <c r="AM21" s="239"/>
      <c r="AN21" s="239"/>
      <c r="AO21" s="239"/>
      <c r="AP21" s="239"/>
      <c r="AQ21" s="239"/>
      <c r="AR21" s="239"/>
      <c r="AS21" s="239"/>
      <c r="AT21" s="239"/>
      <c r="AU21" s="239"/>
      <c r="AV21" s="239"/>
      <c r="AW21" s="239"/>
      <c r="AX21" s="239"/>
      <c r="AY21" s="239"/>
      <c r="AZ21" s="239"/>
      <c r="BA21" s="239"/>
      <c r="BB21" s="240"/>
      <c r="BW21" s="242"/>
      <c r="BX21" s="243"/>
    </row>
    <row r="22" spans="1:76" s="241" customFormat="1" ht="26.25" customHeight="1" x14ac:dyDescent="0.25">
      <c r="A22" s="229"/>
      <c r="B22" s="309"/>
      <c r="C22" s="309"/>
      <c r="D22" s="276"/>
      <c r="E22" s="277"/>
      <c r="F22" s="277"/>
      <c r="G22" s="277"/>
      <c r="H22" s="277"/>
      <c r="I22" s="277"/>
      <c r="J22" s="282">
        <f t="shared" si="0"/>
        <v>0</v>
      </c>
      <c r="K22" s="277"/>
      <c r="L22" s="277"/>
      <c r="M22" s="277"/>
      <c r="N22" s="277"/>
      <c r="O22" s="277"/>
      <c r="P22" s="277"/>
      <c r="Q22" s="282">
        <f t="shared" si="1"/>
        <v>0</v>
      </c>
      <c r="R22" s="275">
        <f t="shared" si="2"/>
        <v>0</v>
      </c>
      <c r="S22" s="280">
        <f t="shared" si="9"/>
        <v>0</v>
      </c>
      <c r="T22" s="275">
        <f t="shared" si="3"/>
        <v>0</v>
      </c>
      <c r="U22" s="278"/>
      <c r="V22" s="236" t="str">
        <f t="shared" si="4"/>
        <v>x</v>
      </c>
      <c r="W22" s="236" t="str">
        <f t="shared" si="5"/>
        <v/>
      </c>
      <c r="X22" s="236" t="str">
        <f t="shared" si="6"/>
        <v/>
      </c>
      <c r="Y22" s="236" t="str">
        <f t="shared" si="7"/>
        <v/>
      </c>
      <c r="Z22" s="236" t="str">
        <f t="shared" si="8"/>
        <v/>
      </c>
      <c r="AA22" s="237"/>
      <c r="AB22" s="238"/>
      <c r="AC22" s="239"/>
      <c r="AD22" s="246"/>
      <c r="AE22" s="246"/>
      <c r="AF22" s="239"/>
      <c r="AG22" s="239"/>
      <c r="AH22" s="239"/>
      <c r="AI22" s="239"/>
      <c r="AJ22" s="239"/>
      <c r="AK22" s="239"/>
      <c r="AL22" s="239"/>
      <c r="AM22" s="239"/>
      <c r="AN22" s="239"/>
      <c r="AO22" s="239"/>
      <c r="AP22" s="239"/>
      <c r="AQ22" s="239"/>
      <c r="AR22" s="239"/>
      <c r="AS22" s="239"/>
      <c r="AT22" s="239"/>
      <c r="AU22" s="239"/>
      <c r="AV22" s="239"/>
      <c r="AW22" s="239"/>
      <c r="AX22" s="239"/>
      <c r="AY22" s="239"/>
      <c r="AZ22" s="239"/>
      <c r="BA22" s="239"/>
      <c r="BB22" s="240"/>
      <c r="BW22" s="242"/>
      <c r="BX22" s="243"/>
    </row>
    <row r="23" spans="1:76" s="241" customFormat="1" ht="26.25" customHeight="1" x14ac:dyDescent="0.25">
      <c r="A23" s="229"/>
      <c r="B23" s="309"/>
      <c r="C23" s="309"/>
      <c r="D23" s="273"/>
      <c r="E23" s="274"/>
      <c r="F23" s="274"/>
      <c r="G23" s="274"/>
      <c r="H23" s="274"/>
      <c r="I23" s="274"/>
      <c r="J23" s="282">
        <f t="shared" si="0"/>
        <v>0</v>
      </c>
      <c r="K23" s="274"/>
      <c r="L23" s="274"/>
      <c r="M23" s="274"/>
      <c r="N23" s="274"/>
      <c r="O23" s="274"/>
      <c r="P23" s="274"/>
      <c r="Q23" s="282">
        <f t="shared" si="1"/>
        <v>0</v>
      </c>
      <c r="R23" s="275">
        <f t="shared" si="2"/>
        <v>0</v>
      </c>
      <c r="S23" s="280">
        <f t="shared" si="9"/>
        <v>0</v>
      </c>
      <c r="T23" s="275">
        <f t="shared" si="3"/>
        <v>0</v>
      </c>
      <c r="U23" s="278"/>
      <c r="V23" s="236" t="str">
        <f t="shared" si="4"/>
        <v>x</v>
      </c>
      <c r="W23" s="236" t="str">
        <f t="shared" si="5"/>
        <v/>
      </c>
      <c r="X23" s="236" t="str">
        <f t="shared" si="6"/>
        <v/>
      </c>
      <c r="Y23" s="236" t="str">
        <f t="shared" si="7"/>
        <v/>
      </c>
      <c r="Z23" s="236" t="str">
        <f t="shared" si="8"/>
        <v/>
      </c>
      <c r="AA23" s="237"/>
      <c r="AB23" s="238"/>
      <c r="BW23" s="242" t="s">
        <v>272</v>
      </c>
      <c r="BX23" s="243" t="s">
        <v>273</v>
      </c>
    </row>
    <row r="24" spans="1:76" s="241" customFormat="1" ht="26.25" customHeight="1" x14ac:dyDescent="0.25">
      <c r="A24" s="229"/>
      <c r="B24" s="309"/>
      <c r="C24" s="309"/>
      <c r="D24" s="273"/>
      <c r="E24" s="274"/>
      <c r="F24" s="274"/>
      <c r="G24" s="274"/>
      <c r="H24" s="274"/>
      <c r="I24" s="274"/>
      <c r="J24" s="282">
        <f t="shared" si="0"/>
        <v>0</v>
      </c>
      <c r="K24" s="274"/>
      <c r="L24" s="274"/>
      <c r="M24" s="274"/>
      <c r="N24" s="274"/>
      <c r="O24" s="274"/>
      <c r="P24" s="274"/>
      <c r="Q24" s="282">
        <f t="shared" si="1"/>
        <v>0</v>
      </c>
      <c r="R24" s="275">
        <f t="shared" si="2"/>
        <v>0</v>
      </c>
      <c r="S24" s="280">
        <f t="shared" si="9"/>
        <v>0</v>
      </c>
      <c r="T24" s="275">
        <f t="shared" si="3"/>
        <v>1</v>
      </c>
      <c r="U24" s="235">
        <v>100</v>
      </c>
      <c r="V24" s="236" t="str">
        <f t="shared" si="4"/>
        <v/>
      </c>
      <c r="W24" s="236" t="str">
        <f t="shared" si="5"/>
        <v/>
      </c>
      <c r="X24" s="236" t="str">
        <f t="shared" si="6"/>
        <v/>
      </c>
      <c r="Y24" s="236" t="str">
        <f t="shared" si="7"/>
        <v/>
      </c>
      <c r="Z24" s="236" t="str">
        <f t="shared" si="8"/>
        <v>x</v>
      </c>
      <c r="AA24" s="237"/>
      <c r="AB24" s="238"/>
      <c r="AC24" s="239"/>
      <c r="AD24" s="246"/>
      <c r="AE24" s="246"/>
      <c r="AF24" s="239"/>
      <c r="AG24" s="239"/>
      <c r="AH24" s="239"/>
      <c r="AI24" s="239"/>
      <c r="AJ24" s="239"/>
      <c r="AK24" s="239"/>
      <c r="AL24" s="239"/>
      <c r="AM24" s="239"/>
      <c r="AN24" s="239"/>
      <c r="AO24" s="239"/>
      <c r="AP24" s="239"/>
      <c r="AQ24" s="239"/>
      <c r="AR24" s="239"/>
      <c r="AS24" s="239"/>
      <c r="AT24" s="239"/>
      <c r="AU24" s="239"/>
      <c r="AV24" s="239"/>
      <c r="AW24" s="239"/>
      <c r="AX24" s="239"/>
      <c r="AY24" s="239"/>
      <c r="AZ24" s="239"/>
      <c r="BA24" s="239"/>
      <c r="BB24" s="240"/>
      <c r="BW24" s="242" t="s">
        <v>217</v>
      </c>
      <c r="BX24" s="243" t="s">
        <v>218</v>
      </c>
    </row>
    <row r="25" spans="1:76" s="241" customFormat="1" ht="26.25" customHeight="1" x14ac:dyDescent="0.25">
      <c r="A25" s="229"/>
      <c r="B25" s="309"/>
      <c r="C25" s="309"/>
      <c r="D25" s="276"/>
      <c r="E25" s="277"/>
      <c r="F25" s="277"/>
      <c r="G25" s="277"/>
      <c r="H25" s="277"/>
      <c r="I25" s="277"/>
      <c r="J25" s="282">
        <f t="shared" si="0"/>
        <v>0</v>
      </c>
      <c r="K25" s="277"/>
      <c r="L25" s="277"/>
      <c r="M25" s="277"/>
      <c r="N25" s="277"/>
      <c r="O25" s="277"/>
      <c r="P25" s="277"/>
      <c r="Q25" s="282">
        <f t="shared" si="1"/>
        <v>0</v>
      </c>
      <c r="R25" s="275">
        <f t="shared" si="2"/>
        <v>0</v>
      </c>
      <c r="S25" s="280">
        <f t="shared" si="9"/>
        <v>0</v>
      </c>
      <c r="T25" s="275">
        <f t="shared" si="3"/>
        <v>1</v>
      </c>
      <c r="U25" s="235">
        <v>100</v>
      </c>
      <c r="V25" s="236" t="str">
        <f t="shared" si="4"/>
        <v/>
      </c>
      <c r="W25" s="236" t="str">
        <f t="shared" si="5"/>
        <v/>
      </c>
      <c r="X25" s="236" t="str">
        <f t="shared" si="6"/>
        <v/>
      </c>
      <c r="Y25" s="236" t="str">
        <f t="shared" si="7"/>
        <v/>
      </c>
      <c r="Z25" s="236" t="str">
        <f t="shared" si="8"/>
        <v>x</v>
      </c>
      <c r="AA25" s="237"/>
      <c r="AB25" s="238"/>
      <c r="AC25" s="239"/>
      <c r="AD25" s="246"/>
      <c r="AE25" s="246"/>
      <c r="AF25" s="239"/>
      <c r="AG25" s="239"/>
      <c r="AH25" s="239"/>
      <c r="AI25" s="239"/>
      <c r="AJ25" s="239"/>
      <c r="AK25" s="239"/>
      <c r="AL25" s="239"/>
      <c r="AM25" s="239"/>
      <c r="AN25" s="239"/>
      <c r="AO25" s="239"/>
      <c r="AP25" s="239"/>
      <c r="AQ25" s="239"/>
      <c r="AR25" s="239"/>
      <c r="AS25" s="239"/>
      <c r="AT25" s="239"/>
      <c r="AU25" s="239"/>
      <c r="AV25" s="239"/>
      <c r="AW25" s="239"/>
      <c r="AX25" s="239"/>
      <c r="AY25" s="239"/>
      <c r="AZ25" s="239"/>
      <c r="BA25" s="239"/>
      <c r="BB25" s="240"/>
      <c r="BW25" s="242"/>
      <c r="BX25" s="243"/>
    </row>
    <row r="26" spans="1:76" s="241" customFormat="1" ht="26.25" customHeight="1" x14ac:dyDescent="0.25">
      <c r="A26" s="229"/>
      <c r="B26" s="309"/>
      <c r="C26" s="309"/>
      <c r="D26" s="276"/>
      <c r="E26" s="277"/>
      <c r="F26" s="277"/>
      <c r="G26" s="277"/>
      <c r="H26" s="277"/>
      <c r="I26" s="277"/>
      <c r="J26" s="282">
        <f t="shared" si="0"/>
        <v>0</v>
      </c>
      <c r="K26" s="277"/>
      <c r="L26" s="277"/>
      <c r="M26" s="277"/>
      <c r="N26" s="277"/>
      <c r="O26" s="277"/>
      <c r="P26" s="277"/>
      <c r="Q26" s="282">
        <f t="shared" si="1"/>
        <v>0</v>
      </c>
      <c r="R26" s="275">
        <f t="shared" si="2"/>
        <v>0</v>
      </c>
      <c r="S26" s="280">
        <f t="shared" si="9"/>
        <v>0</v>
      </c>
      <c r="T26" s="275">
        <f t="shared" si="3"/>
        <v>0</v>
      </c>
      <c r="U26" s="278"/>
      <c r="V26" s="236" t="str">
        <f t="shared" si="4"/>
        <v>x</v>
      </c>
      <c r="W26" s="236" t="str">
        <f t="shared" si="5"/>
        <v/>
      </c>
      <c r="X26" s="236" t="str">
        <f t="shared" si="6"/>
        <v/>
      </c>
      <c r="Y26" s="236" t="str">
        <f t="shared" si="7"/>
        <v/>
      </c>
      <c r="Z26" s="236" t="str">
        <f t="shared" si="8"/>
        <v/>
      </c>
      <c r="AA26" s="237"/>
      <c r="AB26" s="238"/>
      <c r="AC26" s="239"/>
      <c r="AD26" s="246"/>
      <c r="AE26" s="246"/>
      <c r="AF26" s="239"/>
      <c r="AG26" s="239"/>
      <c r="AH26" s="239"/>
      <c r="AI26" s="239"/>
      <c r="AJ26" s="239"/>
      <c r="AK26" s="239"/>
      <c r="AL26" s="239"/>
      <c r="AM26" s="239"/>
      <c r="AN26" s="239"/>
      <c r="AO26" s="239"/>
      <c r="AP26" s="239"/>
      <c r="AQ26" s="239"/>
      <c r="AR26" s="239"/>
      <c r="AS26" s="239"/>
      <c r="AT26" s="239"/>
      <c r="AU26" s="239"/>
      <c r="AV26" s="239"/>
      <c r="AW26" s="239"/>
      <c r="AX26" s="239"/>
      <c r="AY26" s="239"/>
      <c r="AZ26" s="239"/>
      <c r="BA26" s="239"/>
      <c r="BB26" s="240"/>
      <c r="BW26" s="242"/>
      <c r="BX26" s="243"/>
    </row>
    <row r="27" spans="1:76" s="241" customFormat="1" ht="26.25" customHeight="1" x14ac:dyDescent="0.25">
      <c r="A27" s="229"/>
      <c r="B27" s="309"/>
      <c r="C27" s="309"/>
      <c r="D27" s="273"/>
      <c r="E27" s="274"/>
      <c r="F27" s="274"/>
      <c r="G27" s="274"/>
      <c r="H27" s="274"/>
      <c r="I27" s="274"/>
      <c r="J27" s="282">
        <f t="shared" si="0"/>
        <v>0</v>
      </c>
      <c r="K27" s="274"/>
      <c r="L27" s="274"/>
      <c r="M27" s="274"/>
      <c r="N27" s="274"/>
      <c r="O27" s="274"/>
      <c r="P27" s="274"/>
      <c r="Q27" s="282">
        <f t="shared" si="1"/>
        <v>0</v>
      </c>
      <c r="R27" s="275">
        <f t="shared" si="2"/>
        <v>0</v>
      </c>
      <c r="S27" s="280">
        <f t="shared" si="9"/>
        <v>0</v>
      </c>
      <c r="T27" s="275">
        <f t="shared" si="3"/>
        <v>0</v>
      </c>
      <c r="U27" s="278"/>
      <c r="V27" s="236" t="str">
        <f t="shared" si="4"/>
        <v>x</v>
      </c>
      <c r="W27" s="236" t="str">
        <f t="shared" si="5"/>
        <v/>
      </c>
      <c r="X27" s="236" t="str">
        <f t="shared" si="6"/>
        <v/>
      </c>
      <c r="Y27" s="236" t="str">
        <f t="shared" si="7"/>
        <v/>
      </c>
      <c r="Z27" s="236" t="str">
        <f t="shared" si="8"/>
        <v/>
      </c>
      <c r="AA27" s="237"/>
      <c r="AB27" s="238"/>
      <c r="BW27" s="242" t="s">
        <v>272</v>
      </c>
      <c r="BX27" s="243" t="s">
        <v>273</v>
      </c>
    </row>
    <row r="28" spans="1:76" s="241" customFormat="1" ht="26.25" customHeight="1" x14ac:dyDescent="0.25">
      <c r="A28" s="229"/>
      <c r="B28" s="309"/>
      <c r="C28" s="309"/>
      <c r="D28" s="273"/>
      <c r="E28" s="274"/>
      <c r="F28" s="274"/>
      <c r="G28" s="274"/>
      <c r="H28" s="274"/>
      <c r="I28" s="274"/>
      <c r="J28" s="282">
        <f t="shared" si="0"/>
        <v>0</v>
      </c>
      <c r="K28" s="274"/>
      <c r="L28" s="274"/>
      <c r="M28" s="274"/>
      <c r="N28" s="274"/>
      <c r="O28" s="274"/>
      <c r="P28" s="274"/>
      <c r="Q28" s="282">
        <f t="shared" si="1"/>
        <v>0</v>
      </c>
      <c r="R28" s="275">
        <f t="shared" si="2"/>
        <v>0</v>
      </c>
      <c r="S28" s="280">
        <f t="shared" si="9"/>
        <v>0</v>
      </c>
      <c r="T28" s="275">
        <f t="shared" si="3"/>
        <v>1</v>
      </c>
      <c r="U28" s="235">
        <v>100</v>
      </c>
      <c r="V28" s="236" t="str">
        <f t="shared" si="4"/>
        <v/>
      </c>
      <c r="W28" s="236" t="str">
        <f t="shared" si="5"/>
        <v/>
      </c>
      <c r="X28" s="236" t="str">
        <f t="shared" si="6"/>
        <v/>
      </c>
      <c r="Y28" s="236" t="str">
        <f t="shared" si="7"/>
        <v/>
      </c>
      <c r="Z28" s="236" t="str">
        <f t="shared" si="8"/>
        <v>x</v>
      </c>
      <c r="AA28" s="237"/>
      <c r="AB28" s="238"/>
      <c r="AC28" s="239"/>
      <c r="AD28" s="246"/>
      <c r="AE28" s="246"/>
      <c r="AF28" s="239"/>
      <c r="AG28" s="239"/>
      <c r="AH28" s="239"/>
      <c r="AI28" s="239"/>
      <c r="AJ28" s="239"/>
      <c r="AK28" s="239"/>
      <c r="AL28" s="239"/>
      <c r="AM28" s="239"/>
      <c r="AN28" s="239"/>
      <c r="AO28" s="239"/>
      <c r="AP28" s="239"/>
      <c r="AQ28" s="239"/>
      <c r="AR28" s="239"/>
      <c r="AS28" s="239"/>
      <c r="AT28" s="239"/>
      <c r="AU28" s="239"/>
      <c r="AV28" s="239"/>
      <c r="AW28" s="239"/>
      <c r="AX28" s="239"/>
      <c r="AY28" s="239"/>
      <c r="AZ28" s="239"/>
      <c r="BA28" s="239"/>
      <c r="BB28" s="240"/>
      <c r="BW28" s="242" t="s">
        <v>217</v>
      </c>
      <c r="BX28" s="243" t="s">
        <v>218</v>
      </c>
    </row>
    <row r="29" spans="1:76" s="241" customFormat="1" ht="26.25" customHeight="1" x14ac:dyDescent="0.25">
      <c r="A29" s="229"/>
      <c r="B29" s="309"/>
      <c r="C29" s="309"/>
      <c r="D29" s="276"/>
      <c r="E29" s="277"/>
      <c r="F29" s="277"/>
      <c r="G29" s="277"/>
      <c r="H29" s="277"/>
      <c r="I29" s="277"/>
      <c r="J29" s="282">
        <f t="shared" si="0"/>
        <v>0</v>
      </c>
      <c r="K29" s="277"/>
      <c r="L29" s="277"/>
      <c r="M29" s="277"/>
      <c r="N29" s="277"/>
      <c r="O29" s="277"/>
      <c r="P29" s="277"/>
      <c r="Q29" s="282">
        <f t="shared" si="1"/>
        <v>0</v>
      </c>
      <c r="R29" s="275">
        <f t="shared" si="2"/>
        <v>0</v>
      </c>
      <c r="S29" s="280">
        <f t="shared" si="9"/>
        <v>0</v>
      </c>
      <c r="T29" s="275">
        <f t="shared" si="3"/>
        <v>1</v>
      </c>
      <c r="U29" s="235">
        <v>100</v>
      </c>
      <c r="V29" s="236" t="str">
        <f t="shared" si="4"/>
        <v/>
      </c>
      <c r="W29" s="236" t="str">
        <f t="shared" si="5"/>
        <v/>
      </c>
      <c r="X29" s="236" t="str">
        <f t="shared" si="6"/>
        <v/>
      </c>
      <c r="Y29" s="236" t="str">
        <f t="shared" si="7"/>
        <v/>
      </c>
      <c r="Z29" s="236" t="str">
        <f t="shared" si="8"/>
        <v>x</v>
      </c>
      <c r="AA29" s="237"/>
      <c r="AB29" s="238"/>
      <c r="AC29" s="239"/>
      <c r="AD29" s="246"/>
      <c r="AE29" s="246"/>
      <c r="AF29" s="239"/>
      <c r="AG29" s="239"/>
      <c r="AH29" s="239"/>
      <c r="AI29" s="239"/>
      <c r="AJ29" s="239"/>
      <c r="AK29" s="239"/>
      <c r="AL29" s="239"/>
      <c r="AM29" s="239"/>
      <c r="AN29" s="239"/>
      <c r="AO29" s="239"/>
      <c r="AP29" s="239"/>
      <c r="AQ29" s="239"/>
      <c r="AR29" s="239"/>
      <c r="AS29" s="239"/>
      <c r="AT29" s="239"/>
      <c r="AU29" s="239"/>
      <c r="AV29" s="239"/>
      <c r="AW29" s="239"/>
      <c r="AX29" s="239"/>
      <c r="AY29" s="239"/>
      <c r="AZ29" s="239"/>
      <c r="BA29" s="239"/>
      <c r="BB29" s="240"/>
      <c r="BW29" s="242"/>
      <c r="BX29" s="243"/>
    </row>
    <row r="30" spans="1:76" s="241" customFormat="1" ht="26.25" customHeight="1" x14ac:dyDescent="0.25">
      <c r="A30" s="229"/>
      <c r="B30" s="309"/>
      <c r="C30" s="309"/>
      <c r="D30" s="276"/>
      <c r="E30" s="277"/>
      <c r="F30" s="277"/>
      <c r="G30" s="277"/>
      <c r="H30" s="277"/>
      <c r="I30" s="277"/>
      <c r="J30" s="282">
        <f t="shared" si="0"/>
        <v>0</v>
      </c>
      <c r="K30" s="277"/>
      <c r="L30" s="277"/>
      <c r="M30" s="277"/>
      <c r="N30" s="277"/>
      <c r="O30" s="277"/>
      <c r="P30" s="277"/>
      <c r="Q30" s="282">
        <f t="shared" si="1"/>
        <v>0</v>
      </c>
      <c r="R30" s="275">
        <f t="shared" si="2"/>
        <v>0</v>
      </c>
      <c r="S30" s="280">
        <f t="shared" si="9"/>
        <v>0</v>
      </c>
      <c r="T30" s="275">
        <f t="shared" si="3"/>
        <v>0</v>
      </c>
      <c r="U30" s="278"/>
      <c r="V30" s="236" t="str">
        <f t="shared" si="4"/>
        <v>x</v>
      </c>
      <c r="W30" s="236" t="str">
        <f t="shared" si="5"/>
        <v/>
      </c>
      <c r="X30" s="236" t="str">
        <f t="shared" si="6"/>
        <v/>
      </c>
      <c r="Y30" s="236" t="str">
        <f t="shared" si="7"/>
        <v/>
      </c>
      <c r="Z30" s="236" t="str">
        <f t="shared" si="8"/>
        <v/>
      </c>
      <c r="AA30" s="237"/>
      <c r="AB30" s="238"/>
      <c r="AC30" s="239"/>
      <c r="AD30" s="246"/>
      <c r="AE30" s="246"/>
      <c r="AF30" s="239"/>
      <c r="AG30" s="239"/>
      <c r="AH30" s="239"/>
      <c r="AI30" s="239"/>
      <c r="AJ30" s="239"/>
      <c r="AK30" s="239"/>
      <c r="AL30" s="239"/>
      <c r="AM30" s="239"/>
      <c r="AN30" s="239"/>
      <c r="AO30" s="239"/>
      <c r="AP30" s="239"/>
      <c r="AQ30" s="239"/>
      <c r="AR30" s="239"/>
      <c r="AS30" s="239"/>
      <c r="AT30" s="239"/>
      <c r="AU30" s="239"/>
      <c r="AV30" s="239"/>
      <c r="AW30" s="239"/>
      <c r="AX30" s="239"/>
      <c r="AY30" s="239"/>
      <c r="AZ30" s="239"/>
      <c r="BA30" s="239"/>
      <c r="BB30" s="240"/>
      <c r="BW30" s="242"/>
      <c r="BX30" s="243"/>
    </row>
    <row r="31" spans="1:76" s="241" customFormat="1" ht="26.25" customHeight="1" x14ac:dyDescent="0.25">
      <c r="A31" s="229"/>
      <c r="B31" s="309"/>
      <c r="C31" s="309"/>
      <c r="D31" s="273"/>
      <c r="E31" s="274"/>
      <c r="F31" s="274"/>
      <c r="G31" s="274"/>
      <c r="H31" s="274"/>
      <c r="I31" s="274"/>
      <c r="J31" s="282">
        <f t="shared" si="0"/>
        <v>0</v>
      </c>
      <c r="K31" s="274"/>
      <c r="L31" s="274"/>
      <c r="M31" s="274"/>
      <c r="N31" s="274"/>
      <c r="O31" s="274"/>
      <c r="P31" s="274"/>
      <c r="Q31" s="282">
        <f t="shared" si="1"/>
        <v>0</v>
      </c>
      <c r="R31" s="275">
        <f t="shared" si="2"/>
        <v>0</v>
      </c>
      <c r="S31" s="280">
        <f t="shared" si="9"/>
        <v>0</v>
      </c>
      <c r="T31" s="275">
        <f t="shared" si="3"/>
        <v>0</v>
      </c>
      <c r="U31" s="278"/>
      <c r="V31" s="236" t="str">
        <f t="shared" si="4"/>
        <v>x</v>
      </c>
      <c r="W31" s="236" t="str">
        <f t="shared" si="5"/>
        <v/>
      </c>
      <c r="X31" s="236" t="str">
        <f t="shared" si="6"/>
        <v/>
      </c>
      <c r="Y31" s="236" t="str">
        <f t="shared" si="7"/>
        <v/>
      </c>
      <c r="Z31" s="236" t="str">
        <f t="shared" si="8"/>
        <v/>
      </c>
      <c r="AA31" s="237"/>
      <c r="AB31" s="238"/>
      <c r="BW31" s="242" t="s">
        <v>272</v>
      </c>
      <c r="BX31" s="243" t="s">
        <v>273</v>
      </c>
    </row>
    <row r="32" spans="1:76" s="241" customFormat="1" ht="26.25" customHeight="1" x14ac:dyDescent="0.25">
      <c r="A32" s="229"/>
      <c r="B32" s="309"/>
      <c r="C32" s="309"/>
      <c r="D32" s="273"/>
      <c r="E32" s="274"/>
      <c r="F32" s="274"/>
      <c r="G32" s="274"/>
      <c r="H32" s="274"/>
      <c r="I32" s="274"/>
      <c r="J32" s="282">
        <f t="shared" si="0"/>
        <v>0</v>
      </c>
      <c r="K32" s="274"/>
      <c r="L32" s="274"/>
      <c r="M32" s="274"/>
      <c r="N32" s="274"/>
      <c r="O32" s="274"/>
      <c r="P32" s="274"/>
      <c r="Q32" s="282">
        <f t="shared" si="1"/>
        <v>0</v>
      </c>
      <c r="R32" s="275">
        <f t="shared" si="2"/>
        <v>0</v>
      </c>
      <c r="S32" s="280">
        <f t="shared" si="9"/>
        <v>0</v>
      </c>
      <c r="T32" s="275">
        <f t="shared" si="3"/>
        <v>1</v>
      </c>
      <c r="U32" s="235">
        <v>100</v>
      </c>
      <c r="V32" s="236" t="str">
        <f t="shared" si="4"/>
        <v/>
      </c>
      <c r="W32" s="236" t="str">
        <f t="shared" si="5"/>
        <v/>
      </c>
      <c r="X32" s="236" t="str">
        <f t="shared" si="6"/>
        <v/>
      </c>
      <c r="Y32" s="236" t="str">
        <f t="shared" si="7"/>
        <v/>
      </c>
      <c r="Z32" s="236" t="str">
        <f t="shared" si="8"/>
        <v>x</v>
      </c>
      <c r="AA32" s="237"/>
      <c r="AB32" s="238"/>
      <c r="AC32" s="239"/>
      <c r="AD32" s="246"/>
      <c r="AE32" s="246"/>
      <c r="AF32" s="239"/>
      <c r="AG32" s="239"/>
      <c r="AH32" s="239"/>
      <c r="AI32" s="239"/>
      <c r="AJ32" s="239"/>
      <c r="AK32" s="239"/>
      <c r="AL32" s="239"/>
      <c r="AM32" s="239"/>
      <c r="AN32" s="239"/>
      <c r="AO32" s="239"/>
      <c r="AP32" s="239"/>
      <c r="AQ32" s="239"/>
      <c r="AR32" s="239"/>
      <c r="AS32" s="239"/>
      <c r="AT32" s="239"/>
      <c r="AU32" s="239"/>
      <c r="AV32" s="239"/>
      <c r="AW32" s="239"/>
      <c r="AX32" s="239"/>
      <c r="AY32" s="239"/>
      <c r="AZ32" s="239"/>
      <c r="BA32" s="239"/>
      <c r="BB32" s="240"/>
      <c r="BW32" s="242" t="s">
        <v>217</v>
      </c>
      <c r="BX32" s="243" t="s">
        <v>218</v>
      </c>
    </row>
    <row r="33" spans="1:76" s="241" customFormat="1" ht="26.25" customHeight="1" x14ac:dyDescent="0.25">
      <c r="A33" s="229"/>
      <c r="B33" s="309"/>
      <c r="C33" s="309"/>
      <c r="D33" s="276"/>
      <c r="E33" s="277"/>
      <c r="F33" s="277"/>
      <c r="G33" s="277"/>
      <c r="H33" s="277"/>
      <c r="I33" s="277"/>
      <c r="J33" s="282">
        <f t="shared" si="0"/>
        <v>0</v>
      </c>
      <c r="K33" s="277"/>
      <c r="L33" s="277"/>
      <c r="M33" s="277"/>
      <c r="N33" s="277"/>
      <c r="O33" s="277"/>
      <c r="P33" s="277"/>
      <c r="Q33" s="282">
        <f t="shared" si="1"/>
        <v>0</v>
      </c>
      <c r="R33" s="275">
        <f t="shared" si="2"/>
        <v>0</v>
      </c>
      <c r="S33" s="280">
        <f t="shared" si="9"/>
        <v>0</v>
      </c>
      <c r="T33" s="275">
        <f t="shared" si="3"/>
        <v>1</v>
      </c>
      <c r="U33" s="235">
        <v>100</v>
      </c>
      <c r="V33" s="236" t="str">
        <f t="shared" si="4"/>
        <v/>
      </c>
      <c r="W33" s="236" t="str">
        <f t="shared" si="5"/>
        <v/>
      </c>
      <c r="X33" s="236" t="str">
        <f t="shared" si="6"/>
        <v/>
      </c>
      <c r="Y33" s="236" t="str">
        <f t="shared" si="7"/>
        <v/>
      </c>
      <c r="Z33" s="236" t="str">
        <f t="shared" si="8"/>
        <v>x</v>
      </c>
      <c r="AA33" s="237"/>
      <c r="AB33" s="238"/>
      <c r="AC33" s="239"/>
      <c r="AD33" s="246"/>
      <c r="AE33" s="246"/>
      <c r="AF33" s="239"/>
      <c r="AG33" s="239"/>
      <c r="AH33" s="239"/>
      <c r="AI33" s="239"/>
      <c r="AJ33" s="239"/>
      <c r="AK33" s="239"/>
      <c r="AL33" s="239"/>
      <c r="AM33" s="239"/>
      <c r="AN33" s="239"/>
      <c r="AO33" s="239"/>
      <c r="AP33" s="239"/>
      <c r="AQ33" s="239"/>
      <c r="AR33" s="239"/>
      <c r="AS33" s="239"/>
      <c r="AT33" s="239"/>
      <c r="AU33" s="239"/>
      <c r="AV33" s="239"/>
      <c r="AW33" s="239"/>
      <c r="AX33" s="239"/>
      <c r="AY33" s="239"/>
      <c r="AZ33" s="239"/>
      <c r="BA33" s="239"/>
      <c r="BB33" s="240"/>
      <c r="BW33" s="242"/>
      <c r="BX33" s="243"/>
    </row>
    <row r="34" spans="1:76" s="241" customFormat="1" ht="26.25" customHeight="1" x14ac:dyDescent="0.25">
      <c r="A34" s="229"/>
      <c r="B34" s="309"/>
      <c r="C34" s="309"/>
      <c r="D34" s="276"/>
      <c r="E34" s="277"/>
      <c r="F34" s="277"/>
      <c r="G34" s="277"/>
      <c r="H34" s="277"/>
      <c r="I34" s="277"/>
      <c r="J34" s="282">
        <f t="shared" si="0"/>
        <v>0</v>
      </c>
      <c r="K34" s="277"/>
      <c r="L34" s="277"/>
      <c r="M34" s="277"/>
      <c r="N34" s="277"/>
      <c r="O34" s="277"/>
      <c r="P34" s="277"/>
      <c r="Q34" s="282">
        <f t="shared" si="1"/>
        <v>0</v>
      </c>
      <c r="R34" s="275">
        <f t="shared" si="2"/>
        <v>0</v>
      </c>
      <c r="S34" s="280">
        <f t="shared" si="9"/>
        <v>0</v>
      </c>
      <c r="T34" s="275">
        <f t="shared" si="3"/>
        <v>0</v>
      </c>
      <c r="U34" s="278"/>
      <c r="V34" s="236" t="str">
        <f t="shared" si="4"/>
        <v>x</v>
      </c>
      <c r="W34" s="236" t="str">
        <f t="shared" si="5"/>
        <v/>
      </c>
      <c r="X34" s="236" t="str">
        <f t="shared" si="6"/>
        <v/>
      </c>
      <c r="Y34" s="236" t="str">
        <f t="shared" si="7"/>
        <v/>
      </c>
      <c r="Z34" s="236" t="str">
        <f t="shared" si="8"/>
        <v/>
      </c>
      <c r="AA34" s="237"/>
      <c r="AB34" s="238"/>
      <c r="AC34" s="239"/>
      <c r="AD34" s="246"/>
      <c r="AE34" s="246"/>
      <c r="AF34" s="239"/>
      <c r="AG34" s="239"/>
      <c r="AH34" s="239"/>
      <c r="AI34" s="239"/>
      <c r="AJ34" s="239"/>
      <c r="AK34" s="239"/>
      <c r="AL34" s="239"/>
      <c r="AM34" s="239"/>
      <c r="AN34" s="239"/>
      <c r="AO34" s="239"/>
      <c r="AP34" s="239"/>
      <c r="AQ34" s="239"/>
      <c r="AR34" s="239"/>
      <c r="AS34" s="239"/>
      <c r="AT34" s="239"/>
      <c r="AU34" s="239"/>
      <c r="AV34" s="239"/>
      <c r="AW34" s="239"/>
      <c r="AX34" s="239"/>
      <c r="AY34" s="239"/>
      <c r="AZ34" s="239"/>
      <c r="BA34" s="239"/>
      <c r="BB34" s="240"/>
      <c r="BW34" s="242"/>
      <c r="BX34" s="243"/>
    </row>
    <row r="35" spans="1:76" s="241" customFormat="1" ht="26.25" customHeight="1" x14ac:dyDescent="0.25">
      <c r="A35" s="229"/>
      <c r="B35" s="309"/>
      <c r="C35" s="309"/>
      <c r="D35" s="273"/>
      <c r="E35" s="274"/>
      <c r="F35" s="274"/>
      <c r="G35" s="274"/>
      <c r="H35" s="274"/>
      <c r="I35" s="274"/>
      <c r="J35" s="282">
        <f t="shared" si="0"/>
        <v>0</v>
      </c>
      <c r="K35" s="274"/>
      <c r="L35" s="274"/>
      <c r="M35" s="274"/>
      <c r="N35" s="274"/>
      <c r="O35" s="274"/>
      <c r="P35" s="274"/>
      <c r="Q35" s="282">
        <f t="shared" si="1"/>
        <v>0</v>
      </c>
      <c r="R35" s="275">
        <f t="shared" si="2"/>
        <v>0</v>
      </c>
      <c r="S35" s="280">
        <f t="shared" si="9"/>
        <v>0</v>
      </c>
      <c r="T35" s="275">
        <f t="shared" si="3"/>
        <v>0</v>
      </c>
      <c r="U35" s="278"/>
      <c r="V35" s="236" t="str">
        <f t="shared" si="4"/>
        <v>x</v>
      </c>
      <c r="W35" s="236" t="str">
        <f t="shared" si="5"/>
        <v/>
      </c>
      <c r="X35" s="236" t="str">
        <f t="shared" si="6"/>
        <v/>
      </c>
      <c r="Y35" s="236" t="str">
        <f t="shared" si="7"/>
        <v/>
      </c>
      <c r="Z35" s="236" t="str">
        <f t="shared" si="8"/>
        <v/>
      </c>
      <c r="AA35" s="237"/>
      <c r="AB35" s="238"/>
      <c r="BW35" s="242" t="s">
        <v>272</v>
      </c>
      <c r="BX35" s="243" t="s">
        <v>273</v>
      </c>
    </row>
    <row r="36" spans="1:76" s="62" customFormat="1" ht="33" customHeight="1" thickBot="1" x14ac:dyDescent="0.3">
      <c r="A36" s="224"/>
      <c r="B36" s="334"/>
      <c r="C36" s="334"/>
      <c r="D36" s="391" t="s">
        <v>324</v>
      </c>
      <c r="E36" s="392"/>
      <c r="F36" s="392"/>
      <c r="G36" s="392"/>
      <c r="H36" s="392"/>
      <c r="I36" s="393"/>
      <c r="J36" s="397">
        <f>SUM(J11:J15)</f>
        <v>40</v>
      </c>
      <c r="K36" s="334" t="s">
        <v>399</v>
      </c>
      <c r="L36" s="334"/>
      <c r="M36" s="334"/>
      <c r="N36" s="334"/>
      <c r="O36" s="334"/>
      <c r="P36" s="334"/>
      <c r="Q36" s="399">
        <f>SUM(Q11:Q15)</f>
        <v>36</v>
      </c>
      <c r="R36" s="401">
        <f>SUM(R11:R15)</f>
        <v>76</v>
      </c>
      <c r="S36" s="389">
        <f>SUM(S11:S15)</f>
        <v>76</v>
      </c>
      <c r="T36" s="279"/>
      <c r="U36" s="337"/>
      <c r="V36" s="339" t="s">
        <v>291</v>
      </c>
      <c r="W36" s="339"/>
      <c r="X36" s="339"/>
      <c r="Y36" s="339"/>
      <c r="Z36" s="339"/>
      <c r="AA36" s="306" t="s">
        <v>292</v>
      </c>
      <c r="AB36" s="226"/>
      <c r="BW36" s="154"/>
      <c r="BX36" s="155"/>
    </row>
    <row r="37" spans="1:76" s="62" customFormat="1" ht="32.25" customHeight="1" thickBot="1" x14ac:dyDescent="0.3">
      <c r="A37" s="224"/>
      <c r="B37" s="334"/>
      <c r="C37" s="334"/>
      <c r="D37" s="394"/>
      <c r="E37" s="395"/>
      <c r="F37" s="395"/>
      <c r="G37" s="395"/>
      <c r="H37" s="395"/>
      <c r="I37" s="396"/>
      <c r="J37" s="398"/>
      <c r="K37" s="334"/>
      <c r="L37" s="334"/>
      <c r="M37" s="334"/>
      <c r="N37" s="334"/>
      <c r="O37" s="334"/>
      <c r="P37" s="334"/>
      <c r="Q37" s="400"/>
      <c r="R37" s="402"/>
      <c r="S37" s="390"/>
      <c r="T37" s="279"/>
      <c r="U37" s="338"/>
      <c r="V37" s="157"/>
      <c r="W37" s="267" t="e">
        <f>IF(W11="x",T11*S11)+IF(#REF!="x",#REF!*#REF!)+IF(#REF!="x",#REF!*#REF!)+IF(#REF!="x",#REF!*#REF!)+IF(#REF!="x",#REF!*#REF!)+IF(#REF!="x",#REF!*#REF!)+IF(#REF!="x",#REF!*#REF!)+IF(W12="x",T12*S12)+IF(W13="x",T13*S13)+IF(#REF!="x",#REF!*#REF!)+IF(#REF!="x",#REF!*#REF!)+IF(#REF!="x",#REF!*#REF!)+IF(W14="x",T14*S14)+IF(#REF!="x",#REF!*#REF!)+IF(#REF!="x",#REF!*#REF!)+IF(#REF!="x",#REF!*#REF!)+IF(W15="x",T15*S15)+IF(#REF!="x",#REF!*#REF!)+IF(#REF!="x",#REF!*#REF!)+IF(#REF!="x",#REF!*#REF!)+IF(W16="x",T16*S16)+IF(W17="x",T17*S17)+IF(W18="x",T18*S18)+IF(W19="x",T19*S19)+IF(W20="x",T20*S20)+IF(W21="x",T21*S21)+IF(W22="x",T22*S22)+IF(W23="x",T23*S23)+IF(W24="x",T24*S24)+IF(W25="x",T25*S25)+IF(W26="x",T26*S26)+IF(W27="x",T27*S27)+IF(W28="x",T28*S28)+IF(W29="x",T29*S29)+IF(W30="x",T30*S30)+IF(W31="x",T31*S31)+IF(W32="x",T32*S32)+IF(W33="x",T33*S33)+IF(W34="x",T34*S34)+IF(W35="x",T35*S35)</f>
        <v>#REF!</v>
      </c>
      <c r="X37" s="267" t="e">
        <f>IF(X11="x",T11*S11)+IF(#REF!="x",#REF!*#REF!)+IF(#REF!="x",#REF!*#REF!)+IF(#REF!="x",#REF!*#REF!)+IF(#REF!="x",#REF!*#REF!)+IF(#REF!="x",#REF!*#REF!)+IF(#REF!="x",#REF!*#REF!)+IF(X12="x",T12*S12)+IF(X13="x",T13*S13)+IF(#REF!="x",#REF!*#REF!)+IF(#REF!="x",#REF!*#REF!)+IF(#REF!="x",#REF!*#REF!)+IF(X14="x",T14*S14)+IF(#REF!="x",#REF!*#REF!)+IF(#REF!="x",#REF!*#REF!)+IF(#REF!="x",#REF!*#REF!)+IF(X15="x",T15*S15)+IF(#REF!="x",#REF!*#REF!)+IF(#REF!="x",#REF!*#REF!)+IF(#REF!="x",#REF!*#REF!)+IF(X16="x",T16*S16)+IF(X17="x",T17*S17)+IF(X18="x",T18*S18)+IF(X19="x",T19*S19)+IF(X20="x",T20*S20)+IF(X21="x",T21*S21)+IF(X22="x",T22*S22)+IF(X23="x",T23*S23)+IF(X24="x",T24*S24)+IF(X25="x",T25*S25)+IF(X26="x",T26*S26)+IF(X27="x",T27*S27)+IF(X28="x",T28*S28)+IF(X29="x",T29*S29)+IF(X30="x",T30*S30)+IF(X31="x",T31*S31)+IF(X32="x",T32*S32)+IF(X33="x",T33*S33)+IF(X34="x",T34*S34)+IF(X35="x",T35*S35)</f>
        <v>#REF!</v>
      </c>
      <c r="Y37" s="267" t="e">
        <f>IF(Y11="x",T11*S11)+IF(#REF!="x",#REF!*#REF!)+IF(#REF!="x",#REF!*#REF!)+IF(#REF!="x",#REF!*#REF!)+IF(#REF!="x",#REF!*#REF!)+IF(#REF!="x",#REF!*#REF!)+IF(#REF!="x",#REF!*#REF!)+IF(Y12="x",T12*S12)+IF(Y13="x",T13*S13)+IF(#REF!="x",#REF!*#REF!)+IF(#REF!="x",#REF!*#REF!)+IF(#REF!="x",#REF!*#REF!)+IF(Y14="x",T14*S14)+IF(#REF!="x",#REF!*#REF!)+IF(#REF!="x",#REF!*#REF!)+IF(#REF!="x",#REF!*#REF!)+IF(Y15="x",T15*S15)+IF(#REF!="x",#REF!*#REF!)+IF(#REF!="x",#REF!*#REF!)+IF(#REF!="x",#REF!*#REF!)+IF(Y16="x",T16*S16)+IF(Y17="x",T17*S17)+IF(Y18="x",T18*S18)+IF(Y19="x",T19*S19)+IF(Y20="x",T20*S20)+IF(Y21="x",T21*S21)+IF(Y22="x",T22*S22)+IF(Y23="x",T23*S23)+IF(Y24="x",T24*S24)+IF(Y25="x",T25*S25)+IF(Y26="x",T26*S26)+IF(Y27="x",T27*S27)+IF(Y28="x",T28*S28)+IF(Y29="x",T29*S29)+IF(Y30="x",T30*S30)+IF(Y31="x",T31*S31)+IF(Y32="x",T32*S32)+IF(Y33="x",T33*S33)+IF(Y34="x",T34*S34)+IF(Y35="x",T35*S35)</f>
        <v>#REF!</v>
      </c>
      <c r="Z37" s="267" t="e">
        <f>IF(Z11="x",T11*S11)+IF(#REF!="x",#REF!*#REF!)+IF(#REF!="x",#REF!*#REF!)+IF(#REF!="x",#REF!*#REF!)+IF(#REF!="x",#REF!*#REF!)+IF(#REF!="x",#REF!*#REF!)+IF(#REF!="x",#REF!*#REF!)+IF(Z12="x",T12*S12)+IF(Z13="x",T13*S13)+IF(#REF!="x",#REF!*#REF!)+IF(#REF!="x",#REF!*#REF!)+IF(#REF!="x",#REF!*#REF!)+IF(Z14="x",T14*S14)+IF(#REF!="x",#REF!*#REF!)+IF(#REF!="x",#REF!*#REF!)+IF(#REF!="x",#REF!*#REF!)+IF(Z15="x",T15*S15)+IF(#REF!="x",#REF!*#REF!)+IF(#REF!="x",#REF!*#REF!)+IF(#REF!="x",#REF!*#REF!)+IF(Z16="x",T16*S16)+IF(Z17="x",T17*S17)+IF(Z18="x",T18*S18)+IF(Z19="x",T19*S19)+IF(Z20="x",T20*S20)+IF(Z21="x",T21*S21)+IF(Z22="x",T22*S22)+IF(Z23="x",T23*S23)+IF(Z24="x",T24*S24)+IF(Z25="x",T25*S25)+IF(Z26="x",T26*S26)+IF(Z27="x",T27*S27)+IF(Z28="x",T28*S28)+IF(Z29="x",T29*S29)+IF(Z30="x",T30*S30)+IF(Z31="x",T31*S31)+IF(Z32="x",T32*S32)+IF(Z33="x",T33*S33)+IF(Z34="x",T34*S34)+IF(Z35="x",T35*S35)</f>
        <v>#REF!</v>
      </c>
      <c r="AA37" s="268" t="e">
        <f>SUM(W37:Z37)</f>
        <v>#REF!</v>
      </c>
      <c r="AB37" s="226"/>
      <c r="BW37" s="159"/>
      <c r="BX37" s="160"/>
    </row>
    <row r="38" spans="1:76" ht="18" hidden="1" customHeight="1" x14ac:dyDescent="0.25">
      <c r="A38" s="224"/>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226"/>
    </row>
    <row r="39" spans="1:76" ht="27" hidden="1" customHeight="1" x14ac:dyDescent="0.25">
      <c r="A39" s="224"/>
      <c r="B39" s="330"/>
      <c r="C39" s="330"/>
      <c r="D39" s="181"/>
      <c r="E39" s="181"/>
      <c r="F39" s="181"/>
      <c r="G39" s="181"/>
      <c r="H39" s="181"/>
      <c r="I39" s="181"/>
      <c r="J39" s="181"/>
      <c r="K39" s="181"/>
      <c r="L39" s="181"/>
      <c r="M39" s="181"/>
      <c r="N39" s="181"/>
      <c r="O39" s="181"/>
      <c r="P39" s="181"/>
      <c r="Q39" s="181"/>
      <c r="R39" s="218"/>
      <c r="S39" s="177"/>
      <c r="T39" s="218"/>
      <c r="U39" s="218"/>
      <c r="V39" s="55"/>
      <c r="W39" s="179"/>
      <c r="X39" s="269" t="e">
        <f>AA37</f>
        <v>#REF!</v>
      </c>
      <c r="Y39" s="181"/>
      <c r="Z39" s="55"/>
      <c r="AA39" s="55"/>
      <c r="AB39" s="226"/>
    </row>
    <row r="40" spans="1:76" ht="15.75" hidden="1" customHeight="1" x14ac:dyDescent="0.25">
      <c r="A40" s="224"/>
      <c r="B40" s="55"/>
      <c r="C40" s="55"/>
      <c r="D40" s="55"/>
      <c r="E40" s="55"/>
      <c r="F40" s="55"/>
      <c r="G40" s="55"/>
      <c r="H40" s="55"/>
      <c r="I40" s="55"/>
      <c r="J40" s="55"/>
      <c r="K40" s="55"/>
      <c r="L40" s="55"/>
      <c r="M40" s="55"/>
      <c r="N40" s="55"/>
      <c r="O40" s="55"/>
      <c r="P40" s="55"/>
      <c r="Q40" s="55"/>
      <c r="R40" s="55"/>
      <c r="S40" s="55"/>
      <c r="T40" s="47"/>
      <c r="U40" s="47"/>
      <c r="V40" s="55"/>
      <c r="W40" s="179"/>
      <c r="X40" s="179"/>
      <c r="Y40" s="55"/>
      <c r="Z40" s="55"/>
      <c r="AA40" s="55"/>
      <c r="AB40" s="226"/>
    </row>
    <row r="41" spans="1:76" ht="0.75" customHeight="1" thickTop="1" x14ac:dyDescent="0.25">
      <c r="A41" s="331"/>
      <c r="B41" s="332"/>
      <c r="C41" s="332"/>
      <c r="D41" s="332"/>
      <c r="E41" s="332"/>
      <c r="F41" s="332"/>
      <c r="G41" s="332"/>
      <c r="H41" s="332"/>
      <c r="I41" s="332"/>
      <c r="J41" s="332"/>
      <c r="K41" s="332"/>
      <c r="L41" s="332"/>
      <c r="M41" s="332"/>
      <c r="N41" s="332"/>
      <c r="O41" s="332"/>
      <c r="P41" s="332"/>
      <c r="Q41" s="332"/>
      <c r="R41" s="332"/>
      <c r="S41" s="332"/>
      <c r="T41" s="332"/>
      <c r="U41" s="332"/>
      <c r="V41" s="332"/>
      <c r="W41" s="332"/>
      <c r="X41" s="332"/>
      <c r="Y41" s="332"/>
      <c r="Z41" s="332"/>
      <c r="AA41" s="332"/>
      <c r="AB41" s="333"/>
    </row>
    <row r="42" spans="1:76" s="188" customFormat="1" x14ac:dyDescent="0.25">
      <c r="R42" s="189"/>
      <c r="S42" s="189"/>
      <c r="T42" s="189"/>
      <c r="U42" s="190"/>
      <c r="Y42" s="191"/>
      <c r="BW42" s="160"/>
      <c r="BX42" s="160"/>
    </row>
  </sheetData>
  <mergeCells count="29">
    <mergeCell ref="K9:M9"/>
    <mergeCell ref="S7:S10"/>
    <mergeCell ref="T7:T10"/>
    <mergeCell ref="U7:U10"/>
    <mergeCell ref="V7:Z7"/>
    <mergeCell ref="AA7:AA10"/>
    <mergeCell ref="D8:J8"/>
    <mergeCell ref="K8:Q8"/>
    <mergeCell ref="D9:F9"/>
    <mergeCell ref="G9:I9"/>
    <mergeCell ref="J9:J10"/>
    <mergeCell ref="N9:P9"/>
    <mergeCell ref="Q9:Q10"/>
    <mergeCell ref="S36:S37"/>
    <mergeCell ref="U36:U37"/>
    <mergeCell ref="V36:Z36"/>
    <mergeCell ref="B2:AA2"/>
    <mergeCell ref="B4:AA4"/>
    <mergeCell ref="B7:C9"/>
    <mergeCell ref="D7:Q7"/>
    <mergeCell ref="R7:R10"/>
    <mergeCell ref="B39:C39"/>
    <mergeCell ref="A41:AB41"/>
    <mergeCell ref="B36:C37"/>
    <mergeCell ref="D36:I37"/>
    <mergeCell ref="J36:J37"/>
    <mergeCell ref="K36:P37"/>
    <mergeCell ref="Q36:Q37"/>
    <mergeCell ref="R36:R37"/>
  </mergeCells>
  <conditionalFormatting sqref="AA11 Z12:AA12">
    <cfRule type="cellIs" dxfId="495" priority="54" stopIfTrue="1" operator="equal">
      <formula>"X"</formula>
    </cfRule>
  </conditionalFormatting>
  <conditionalFormatting sqref="V11:V12">
    <cfRule type="cellIs" dxfId="494" priority="50" stopIfTrue="1" operator="equal">
      <formula>"X"</formula>
    </cfRule>
  </conditionalFormatting>
  <conditionalFormatting sqref="Y11:Y12">
    <cfRule type="cellIs" dxfId="493" priority="51" stopIfTrue="1" operator="equal">
      <formula>"X"</formula>
    </cfRule>
  </conditionalFormatting>
  <conditionalFormatting sqref="W11:W12">
    <cfRule type="cellIs" dxfId="492" priority="52" stopIfTrue="1" operator="equal">
      <formula>"X"</formula>
    </cfRule>
  </conditionalFormatting>
  <conditionalFormatting sqref="X11:X12">
    <cfRule type="cellIs" dxfId="491" priority="53" stopIfTrue="1" operator="equal">
      <formula>"X"</formula>
    </cfRule>
  </conditionalFormatting>
  <conditionalFormatting sqref="Z11">
    <cfRule type="cellIs" dxfId="490" priority="49" stopIfTrue="1" operator="equal">
      <formula>"X"</formula>
    </cfRule>
  </conditionalFormatting>
  <conditionalFormatting sqref="Z20:Z23">
    <cfRule type="cellIs" dxfId="489" priority="19" stopIfTrue="1" operator="equal">
      <formula>"X"</formula>
    </cfRule>
  </conditionalFormatting>
  <conditionalFormatting sqref="AA13">
    <cfRule type="cellIs" dxfId="488" priority="48" stopIfTrue="1" operator="equal">
      <formula>"X"</formula>
    </cfRule>
  </conditionalFormatting>
  <conditionalFormatting sqref="V13">
    <cfRule type="cellIs" dxfId="487" priority="44" stopIfTrue="1" operator="equal">
      <formula>"X"</formula>
    </cfRule>
  </conditionalFormatting>
  <conditionalFormatting sqref="Y13">
    <cfRule type="cellIs" dxfId="486" priority="45" stopIfTrue="1" operator="equal">
      <formula>"X"</formula>
    </cfRule>
  </conditionalFormatting>
  <conditionalFormatting sqref="W13">
    <cfRule type="cellIs" dxfId="485" priority="46" stopIfTrue="1" operator="equal">
      <formula>"X"</formula>
    </cfRule>
  </conditionalFormatting>
  <conditionalFormatting sqref="X13">
    <cfRule type="cellIs" dxfId="484" priority="47" stopIfTrue="1" operator="equal">
      <formula>"X"</formula>
    </cfRule>
  </conditionalFormatting>
  <conditionalFormatting sqref="Z13">
    <cfRule type="cellIs" dxfId="483" priority="43" stopIfTrue="1" operator="equal">
      <formula>"X"</formula>
    </cfRule>
  </conditionalFormatting>
  <conditionalFormatting sqref="AA14">
    <cfRule type="cellIs" dxfId="482" priority="42" stopIfTrue="1" operator="equal">
      <formula>"X"</formula>
    </cfRule>
  </conditionalFormatting>
  <conditionalFormatting sqref="V14">
    <cfRule type="cellIs" dxfId="481" priority="38" stopIfTrue="1" operator="equal">
      <formula>"X"</formula>
    </cfRule>
  </conditionalFormatting>
  <conditionalFormatting sqref="Y14">
    <cfRule type="cellIs" dxfId="480" priority="39" stopIfTrue="1" operator="equal">
      <formula>"X"</formula>
    </cfRule>
  </conditionalFormatting>
  <conditionalFormatting sqref="W14">
    <cfRule type="cellIs" dxfId="479" priority="40" stopIfTrue="1" operator="equal">
      <formula>"X"</formula>
    </cfRule>
  </conditionalFormatting>
  <conditionalFormatting sqref="X14">
    <cfRule type="cellIs" dxfId="478" priority="41" stopIfTrue="1" operator="equal">
      <formula>"X"</formula>
    </cfRule>
  </conditionalFormatting>
  <conditionalFormatting sqref="Z14">
    <cfRule type="cellIs" dxfId="477" priority="37" stopIfTrue="1" operator="equal">
      <formula>"X"</formula>
    </cfRule>
  </conditionalFormatting>
  <conditionalFormatting sqref="AA15">
    <cfRule type="cellIs" dxfId="476" priority="36" stopIfTrue="1" operator="equal">
      <formula>"X"</formula>
    </cfRule>
  </conditionalFormatting>
  <conditionalFormatting sqref="V15">
    <cfRule type="cellIs" dxfId="475" priority="32" stopIfTrue="1" operator="equal">
      <formula>"X"</formula>
    </cfRule>
  </conditionalFormatting>
  <conditionalFormatting sqref="Y15">
    <cfRule type="cellIs" dxfId="474" priority="33" stopIfTrue="1" operator="equal">
      <formula>"X"</formula>
    </cfRule>
  </conditionalFormatting>
  <conditionalFormatting sqref="W15">
    <cfRule type="cellIs" dxfId="473" priority="34" stopIfTrue="1" operator="equal">
      <formula>"X"</formula>
    </cfRule>
  </conditionalFormatting>
  <conditionalFormatting sqref="X15">
    <cfRule type="cellIs" dxfId="472" priority="35" stopIfTrue="1" operator="equal">
      <formula>"X"</formula>
    </cfRule>
  </conditionalFormatting>
  <conditionalFormatting sqref="Z15">
    <cfRule type="cellIs" dxfId="471" priority="31" stopIfTrue="1" operator="equal">
      <formula>"X"</formula>
    </cfRule>
  </conditionalFormatting>
  <conditionalFormatting sqref="AA16:AA19">
    <cfRule type="cellIs" dxfId="470" priority="30" stopIfTrue="1" operator="equal">
      <formula>"X"</formula>
    </cfRule>
  </conditionalFormatting>
  <conditionalFormatting sqref="V16:V19">
    <cfRule type="cellIs" dxfId="469" priority="26" stopIfTrue="1" operator="equal">
      <formula>"X"</formula>
    </cfRule>
  </conditionalFormatting>
  <conditionalFormatting sqref="Y16:Y19">
    <cfRule type="cellIs" dxfId="468" priority="27" stopIfTrue="1" operator="equal">
      <formula>"X"</formula>
    </cfRule>
  </conditionalFormatting>
  <conditionalFormatting sqref="W16:W19">
    <cfRule type="cellIs" dxfId="467" priority="28" stopIfTrue="1" operator="equal">
      <formula>"X"</formula>
    </cfRule>
  </conditionalFormatting>
  <conditionalFormatting sqref="X16:X19">
    <cfRule type="cellIs" dxfId="466" priority="29" stopIfTrue="1" operator="equal">
      <formula>"X"</formula>
    </cfRule>
  </conditionalFormatting>
  <conditionalFormatting sqref="Z16:Z19">
    <cfRule type="cellIs" dxfId="465" priority="25" stopIfTrue="1" operator="equal">
      <formula>"X"</formula>
    </cfRule>
  </conditionalFormatting>
  <conditionalFormatting sqref="AA20:AA23">
    <cfRule type="cellIs" dxfId="464" priority="24" stopIfTrue="1" operator="equal">
      <formula>"X"</formula>
    </cfRule>
  </conditionalFormatting>
  <conditionalFormatting sqref="V20:V23">
    <cfRule type="cellIs" dxfId="463" priority="20" stopIfTrue="1" operator="equal">
      <formula>"X"</formula>
    </cfRule>
  </conditionalFormatting>
  <conditionalFormatting sqref="Y20:Y23">
    <cfRule type="cellIs" dxfId="462" priority="21" stopIfTrue="1" operator="equal">
      <formula>"X"</formula>
    </cfRule>
  </conditionalFormatting>
  <conditionalFormatting sqref="W20:W23">
    <cfRule type="cellIs" dxfId="461" priority="22" stopIfTrue="1" operator="equal">
      <formula>"X"</formula>
    </cfRule>
  </conditionalFormatting>
  <conditionalFormatting sqref="X20:X23">
    <cfRule type="cellIs" dxfId="460" priority="23" stopIfTrue="1" operator="equal">
      <formula>"X"</formula>
    </cfRule>
  </conditionalFormatting>
  <conditionalFormatting sqref="AA24:AA27">
    <cfRule type="cellIs" dxfId="459" priority="18" stopIfTrue="1" operator="equal">
      <formula>"X"</formula>
    </cfRule>
  </conditionalFormatting>
  <conditionalFormatting sqref="V24:V27">
    <cfRule type="cellIs" dxfId="458" priority="14" stopIfTrue="1" operator="equal">
      <formula>"X"</formula>
    </cfRule>
  </conditionalFormatting>
  <conditionalFormatting sqref="Y24:Y27">
    <cfRule type="cellIs" dxfId="457" priority="15" stopIfTrue="1" operator="equal">
      <formula>"X"</formula>
    </cfRule>
  </conditionalFormatting>
  <conditionalFormatting sqref="W24:W27">
    <cfRule type="cellIs" dxfId="456" priority="16" stopIfTrue="1" operator="equal">
      <formula>"X"</formula>
    </cfRule>
  </conditionalFormatting>
  <conditionalFormatting sqref="X24:X27">
    <cfRule type="cellIs" dxfId="455" priority="17" stopIfTrue="1" operator="equal">
      <formula>"X"</formula>
    </cfRule>
  </conditionalFormatting>
  <conditionalFormatting sqref="Z24:Z27">
    <cfRule type="cellIs" dxfId="454" priority="13" stopIfTrue="1" operator="equal">
      <formula>"X"</formula>
    </cfRule>
  </conditionalFormatting>
  <conditionalFormatting sqref="AA28:AA31">
    <cfRule type="cellIs" dxfId="453" priority="12" stopIfTrue="1" operator="equal">
      <formula>"X"</formula>
    </cfRule>
  </conditionalFormatting>
  <conditionalFormatting sqref="V28:V31">
    <cfRule type="cellIs" dxfId="452" priority="8" stopIfTrue="1" operator="equal">
      <formula>"X"</formula>
    </cfRule>
  </conditionalFormatting>
  <conditionalFormatting sqref="Y28:Y31">
    <cfRule type="cellIs" dxfId="451" priority="9" stopIfTrue="1" operator="equal">
      <formula>"X"</formula>
    </cfRule>
  </conditionalFormatting>
  <conditionalFormatting sqref="W28:W31">
    <cfRule type="cellIs" dxfId="450" priority="10" stopIfTrue="1" operator="equal">
      <formula>"X"</formula>
    </cfRule>
  </conditionalFormatting>
  <conditionalFormatting sqref="X28:X31">
    <cfRule type="cellIs" dxfId="449" priority="11" stopIfTrue="1" operator="equal">
      <formula>"X"</formula>
    </cfRule>
  </conditionalFormatting>
  <conditionalFormatting sqref="Z28:Z31">
    <cfRule type="cellIs" dxfId="448" priority="7" stopIfTrue="1" operator="equal">
      <formula>"X"</formula>
    </cfRule>
  </conditionalFormatting>
  <conditionalFormatting sqref="AA32:AA35">
    <cfRule type="cellIs" dxfId="447" priority="6" stopIfTrue="1" operator="equal">
      <formula>"X"</formula>
    </cfRule>
  </conditionalFormatting>
  <conditionalFormatting sqref="V32:V35">
    <cfRule type="cellIs" dxfId="446" priority="2" stopIfTrue="1" operator="equal">
      <formula>"X"</formula>
    </cfRule>
  </conditionalFormatting>
  <conditionalFormatting sqref="Y32:Y35">
    <cfRule type="cellIs" dxfId="445" priority="3" stopIfTrue="1" operator="equal">
      <formula>"X"</formula>
    </cfRule>
  </conditionalFormatting>
  <conditionalFormatting sqref="W32:W35">
    <cfRule type="cellIs" dxfId="444" priority="4" stopIfTrue="1" operator="equal">
      <formula>"X"</formula>
    </cfRule>
  </conditionalFormatting>
  <conditionalFormatting sqref="X32:X35">
    <cfRule type="cellIs" dxfId="443" priority="5" stopIfTrue="1" operator="equal">
      <formula>"X"</formula>
    </cfRule>
  </conditionalFormatting>
  <conditionalFormatting sqref="Z32:Z35">
    <cfRule type="cellIs" dxfId="442" priority="1" stopIfTrue="1" operator="equal">
      <formula>"X"</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27</vt:i4>
      </vt:variant>
      <vt:variant>
        <vt:lpstr>Intervalli denominati</vt:lpstr>
      </vt:variant>
      <vt:variant>
        <vt:i4>8</vt:i4>
      </vt:variant>
    </vt:vector>
  </HeadingPairs>
  <TitlesOfParts>
    <vt:vector size="35" baseType="lpstr">
      <vt:lpstr>Elenco P.O.</vt:lpstr>
      <vt:lpstr>Elenco P.I. TRASVERSALE</vt:lpstr>
      <vt:lpstr>PI AREA FINANZIARIA</vt:lpstr>
      <vt:lpstr>PI AREA AMMINISTRATIVA</vt:lpstr>
      <vt:lpstr>PI AREA TECNICA</vt:lpstr>
      <vt:lpstr>AREA TRIB E DEMOGRAFICA</vt:lpstr>
      <vt:lpstr>8</vt:lpstr>
      <vt:lpstr>ELENCO LAVORI TECNICO</vt:lpstr>
      <vt:lpstr>PI AREA SERVIZI ALLA PERSONA</vt:lpstr>
      <vt:lpstr>9vuota</vt:lpstr>
      <vt:lpstr>10vuota</vt:lpstr>
      <vt:lpstr>Resp. 1</vt:lpstr>
      <vt:lpstr>segretario comunale</vt:lpstr>
      <vt:lpstr>comportamneti</vt:lpstr>
      <vt:lpstr>Dip. </vt:lpstr>
      <vt:lpstr>Dip. 2</vt:lpstr>
      <vt:lpstr>Dip.3</vt:lpstr>
      <vt:lpstr>Dip. 4</vt:lpstr>
      <vt:lpstr>Dip. 5</vt:lpstr>
      <vt:lpstr>Dip. 6</vt:lpstr>
      <vt:lpstr>Dip. 7</vt:lpstr>
      <vt:lpstr>Dip. 8</vt:lpstr>
      <vt:lpstr>Dip. 9</vt:lpstr>
      <vt:lpstr>Dip.10</vt:lpstr>
      <vt:lpstr>Report</vt:lpstr>
      <vt:lpstr>Grafici</vt:lpstr>
      <vt:lpstr>Foglio1</vt:lpstr>
      <vt:lpstr>'10vuota'!Area_stampa</vt:lpstr>
      <vt:lpstr>'8'!Area_stampa</vt:lpstr>
      <vt:lpstr>'9vuota'!Area_stampa</vt:lpstr>
      <vt:lpstr>comportamneti!Area_stampa</vt:lpstr>
      <vt:lpstr>'Elenco P.O.'!Area_stampa</vt:lpstr>
      <vt:lpstr>'PI AREA AMMINISTRATIVA'!Area_stampa</vt:lpstr>
      <vt:lpstr>'PI AREA TECNICA'!Area_stampa</vt:lpstr>
      <vt:lpstr>'segretario comunale'!Area_stampa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deidda</dc:creator>
  <cp:lastModifiedBy>Miriam Milia</cp:lastModifiedBy>
  <cp:lastPrinted>2019-05-13T11:29:03Z</cp:lastPrinted>
  <dcterms:created xsi:type="dcterms:W3CDTF">2018-10-31T16:31:49Z</dcterms:created>
  <dcterms:modified xsi:type="dcterms:W3CDTF">2021-10-21T06:53:42Z</dcterms:modified>
</cp:coreProperties>
</file>